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7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Sheet1!$A$1:$M$258</definedName>
  </definedNames>
  <calcPr calcId="145621"/>
</workbook>
</file>

<file path=xl/calcChain.xml><?xml version="1.0" encoding="utf-8"?>
<calcChain xmlns="http://schemas.openxmlformats.org/spreadsheetml/2006/main">
  <c r="C252" i="1" l="1"/>
  <c r="C251" i="1"/>
  <c r="I128" i="1"/>
  <c r="J251" i="1"/>
  <c r="J253" i="1"/>
  <c r="L65" i="1"/>
  <c r="H237" i="1" l="1"/>
  <c r="H236" i="1"/>
  <c r="H235" i="1"/>
  <c r="I231" i="1"/>
  <c r="H224" i="1"/>
  <c r="H222" i="1"/>
  <c r="G231" i="1"/>
  <c r="H216" i="1"/>
  <c r="H215" i="1"/>
  <c r="H214" i="1"/>
  <c r="H212" i="1"/>
  <c r="H211" i="1"/>
  <c r="H210" i="1"/>
  <c r="H205" i="1"/>
  <c r="H204" i="1"/>
  <c r="H203" i="1"/>
  <c r="H202" i="1"/>
  <c r="H201" i="1"/>
  <c r="H200" i="1"/>
  <c r="I65" i="1"/>
  <c r="H182" i="1" l="1"/>
  <c r="H189" i="1"/>
  <c r="H188" i="1"/>
  <c r="H187" i="1"/>
  <c r="H186" i="1"/>
  <c r="H185" i="1"/>
  <c r="H184" i="1"/>
  <c r="H183" i="1"/>
  <c r="H181" i="1" l="1"/>
  <c r="H180" i="1"/>
  <c r="H174" i="1"/>
  <c r="H173" i="1"/>
  <c r="H172" i="1"/>
  <c r="H171" i="1"/>
  <c r="H169" i="1"/>
  <c r="H168" i="1"/>
  <c r="H165" i="1"/>
  <c r="H159" i="1"/>
  <c r="K155" i="1"/>
  <c r="I155" i="1"/>
  <c r="H151" i="1"/>
  <c r="H150" i="1"/>
  <c r="H149" i="1"/>
  <c r="H148" i="1"/>
  <c r="H147" i="1"/>
  <c r="G155" i="1"/>
  <c r="F155" i="1"/>
  <c r="E155" i="1"/>
  <c r="D155" i="1"/>
  <c r="C155" i="1"/>
  <c r="H155" i="1" l="1"/>
  <c r="H69" i="1"/>
  <c r="F128" i="1"/>
  <c r="H135" i="1"/>
  <c r="H134" i="1"/>
  <c r="H133" i="1"/>
  <c r="H132" i="1"/>
  <c r="H127" i="1"/>
  <c r="H126" i="1"/>
  <c r="H122" i="1" l="1"/>
  <c r="H104" i="1" l="1"/>
  <c r="H94" i="1"/>
  <c r="H95" i="1"/>
  <c r="H116" i="1"/>
  <c r="H115" i="1"/>
  <c r="H112" i="1"/>
  <c r="H110" i="1"/>
  <c r="H109" i="1"/>
  <c r="H108" i="1"/>
  <c r="H107" i="1"/>
  <c r="H106" i="1"/>
  <c r="H105" i="1"/>
  <c r="H100" i="1"/>
  <c r="G117" i="1"/>
  <c r="I117" i="1"/>
  <c r="F117" i="1"/>
  <c r="H117" i="1" s="1"/>
  <c r="G96" i="1"/>
  <c r="F96" i="1"/>
  <c r="I96" i="1"/>
  <c r="K96" i="1"/>
  <c r="I90" i="1"/>
  <c r="I85" i="1"/>
  <c r="I80" i="1"/>
  <c r="F18" i="1" l="1"/>
  <c r="E18" i="1" l="1"/>
  <c r="L80" i="1" l="1"/>
  <c r="K80" i="1"/>
  <c r="E80" i="1"/>
  <c r="D80" i="1"/>
  <c r="C80" i="1"/>
  <c r="F80" i="1"/>
  <c r="J252" i="1" l="1"/>
  <c r="L90" i="1" l="1"/>
  <c r="L85" i="1"/>
  <c r="D41" i="1"/>
  <c r="F41" i="1"/>
  <c r="K41" i="1"/>
  <c r="I41" i="1"/>
  <c r="E41" i="1"/>
  <c r="C41" i="1"/>
  <c r="J41" i="1"/>
  <c r="D65" i="1"/>
  <c r="F65" i="1"/>
  <c r="E65" i="1"/>
  <c r="L41" i="1"/>
  <c r="L72" i="1" l="1"/>
  <c r="J72" i="1"/>
  <c r="I72" i="1"/>
  <c r="H72" i="1"/>
  <c r="G72" i="1"/>
  <c r="F72" i="1"/>
  <c r="E72" i="1"/>
  <c r="D72" i="1"/>
  <c r="C72" i="1"/>
  <c r="K72" i="1"/>
  <c r="L196" i="1"/>
  <c r="K196" i="1"/>
  <c r="J196" i="1"/>
  <c r="I196" i="1"/>
  <c r="H196" i="1"/>
  <c r="G196" i="1"/>
  <c r="F196" i="1"/>
  <c r="E196" i="1"/>
  <c r="D196" i="1"/>
  <c r="C196" i="1"/>
  <c r="K247" i="1" l="1"/>
  <c r="I247" i="1"/>
  <c r="H247" i="1"/>
  <c r="G247" i="1"/>
  <c r="F247" i="1"/>
  <c r="E247" i="1"/>
  <c r="D247" i="1"/>
  <c r="C247" i="1"/>
  <c r="L239" i="1"/>
  <c r="K239" i="1"/>
  <c r="I239" i="1"/>
  <c r="H239" i="1"/>
  <c r="G239" i="1"/>
  <c r="F239" i="1"/>
  <c r="E239" i="1"/>
  <c r="D239" i="1"/>
  <c r="C239" i="1"/>
  <c r="L190" i="1"/>
  <c r="K190" i="1"/>
  <c r="J190" i="1"/>
  <c r="I190" i="1"/>
  <c r="G190" i="1"/>
  <c r="F190" i="1"/>
  <c r="E190" i="1"/>
  <c r="D190" i="1"/>
  <c r="C190" i="1"/>
  <c r="E90" i="1"/>
  <c r="J90" i="1"/>
  <c r="D175" i="1"/>
  <c r="L155" i="1"/>
  <c r="J155" i="1"/>
  <c r="G128" i="1"/>
  <c r="H128" i="1" s="1"/>
  <c r="K128" i="1"/>
  <c r="E128" i="1"/>
  <c r="D128" i="1"/>
  <c r="J128" i="1"/>
  <c r="C128" i="1"/>
  <c r="C65" i="1"/>
  <c r="L117" i="1"/>
  <c r="J117" i="1"/>
  <c r="E117" i="1"/>
  <c r="D117" i="1"/>
  <c r="C117" i="1"/>
  <c r="K117" i="1"/>
  <c r="L18" i="1"/>
  <c r="J255" i="1" s="1"/>
  <c r="H18" i="1"/>
  <c r="G18" i="1"/>
  <c r="D18" i="1"/>
  <c r="C18" i="1"/>
  <c r="J18" i="1"/>
  <c r="J256" i="1" s="1"/>
  <c r="K175" i="1"/>
  <c r="J175" i="1"/>
  <c r="I175" i="1"/>
  <c r="G175" i="1"/>
  <c r="F175" i="1"/>
  <c r="E175" i="1"/>
  <c r="C175" i="1"/>
  <c r="H175" i="1" l="1"/>
  <c r="H190" i="1"/>
  <c r="L231" i="1"/>
  <c r="K231" i="1"/>
  <c r="E231" i="1"/>
  <c r="D231" i="1"/>
  <c r="L217" i="1"/>
  <c r="K217" i="1"/>
  <c r="G217" i="1"/>
  <c r="F217" i="1"/>
  <c r="E217" i="1"/>
  <c r="D217" i="1"/>
  <c r="C217" i="1"/>
  <c r="I217" i="1"/>
  <c r="L206" i="1"/>
  <c r="I206" i="1"/>
  <c r="G206" i="1"/>
  <c r="F206" i="1"/>
  <c r="E206" i="1"/>
  <c r="D206" i="1"/>
  <c r="C206" i="1"/>
  <c r="K206" i="1"/>
  <c r="H206" i="1" l="1"/>
  <c r="H217" i="1"/>
  <c r="J65" i="1"/>
  <c r="F90" i="1"/>
  <c r="C90" i="1"/>
  <c r="F85" i="1"/>
  <c r="E85" i="1"/>
  <c r="C85" i="1"/>
  <c r="C231" i="1"/>
  <c r="L175" i="1" l="1"/>
  <c r="D140" i="1"/>
  <c r="J140" i="1"/>
  <c r="C140" i="1"/>
  <c r="L140" i="1"/>
  <c r="I140" i="1"/>
  <c r="E140" i="1"/>
  <c r="F140" i="1"/>
  <c r="K140" i="1"/>
  <c r="G140" i="1"/>
  <c r="H140" i="1" l="1"/>
  <c r="J254" i="1"/>
  <c r="J257" i="1" s="1"/>
</calcChain>
</file>

<file path=xl/sharedStrings.xml><?xml version="1.0" encoding="utf-8"?>
<sst xmlns="http://schemas.openxmlformats.org/spreadsheetml/2006/main" count="622" uniqueCount="355">
  <si>
    <t>Cost Code</t>
  </si>
  <si>
    <t>Description</t>
  </si>
  <si>
    <t>Comments</t>
  </si>
  <si>
    <t>Sub Total:</t>
  </si>
  <si>
    <t>Precept</t>
  </si>
  <si>
    <t>Cost Centre:  Lythwood Sports Complex</t>
  </si>
  <si>
    <t>Pavilion Rates</t>
  </si>
  <si>
    <t>Pavilion Water</t>
  </si>
  <si>
    <t>Pavilion Electricity</t>
  </si>
  <si>
    <t>Pavilion General Repairs</t>
  </si>
  <si>
    <t>Pavilion Grass Treatment</t>
  </si>
  <si>
    <t>SPPF/Initial Mark and Cut</t>
  </si>
  <si>
    <t>Line Marking Materials</t>
  </si>
  <si>
    <t>Bowling Green Maintenance</t>
  </si>
  <si>
    <t>Astro Turf Maintenance</t>
  </si>
  <si>
    <t>Flood Lights</t>
  </si>
  <si>
    <t>Tennis Courts</t>
  </si>
  <si>
    <t>Allotments</t>
  </si>
  <si>
    <t>Football Pitches</t>
  </si>
  <si>
    <t>Youth &amp; Community Building Rates</t>
  </si>
  <si>
    <t>Youth &amp; Community Building Electricity</t>
  </si>
  <si>
    <t>Youth &amp; Community Building Water</t>
  </si>
  <si>
    <t>Youth &amp; Community Building Repairs</t>
  </si>
  <si>
    <t>Longmeadow Grass Cut/Grounds</t>
  </si>
  <si>
    <t>Longmeadow General Maintenance</t>
  </si>
  <si>
    <t>Glebeland Rent</t>
  </si>
  <si>
    <t>Glebeland Grass Cut</t>
  </si>
  <si>
    <t>Glebeland General Maintenance/Trees</t>
  </si>
  <si>
    <t>Playground Equipment Inspection</t>
  </si>
  <si>
    <t>Youth Complex General Maintenance</t>
  </si>
  <si>
    <t>Tractor and Maintenance</t>
  </si>
  <si>
    <t>Diesel for Tractor</t>
  </si>
  <si>
    <t>Grass Verge A49</t>
  </si>
  <si>
    <t>Glebeland Waste Collection</t>
  </si>
  <si>
    <t>Handymen Materials</t>
  </si>
  <si>
    <t>Equipment Servicing Repairs</t>
  </si>
  <si>
    <t>Bus Shelter Maintenance</t>
  </si>
  <si>
    <t>Vehicle Activated Sign (VAS)</t>
  </si>
  <si>
    <t>Cost Centre:  Street Lighting</t>
  </si>
  <si>
    <t>Electricity Maintenance Contract</t>
  </si>
  <si>
    <t>Unmetered Electricity</t>
  </si>
  <si>
    <t>Common Grass Cutting</t>
  </si>
  <si>
    <t>Common Highway Repairs</t>
  </si>
  <si>
    <t>Common General Repair/Trees</t>
  </si>
  <si>
    <t>Cost Centre:  Staff Salaries</t>
  </si>
  <si>
    <t>Clerk</t>
  </si>
  <si>
    <t>Handyman Part Time (1)</t>
  </si>
  <si>
    <t>Handyman Part Time (2)</t>
  </si>
  <si>
    <t>Longmeadow Key Holder</t>
  </si>
  <si>
    <t>Seasonal Worker</t>
  </si>
  <si>
    <t>Cost Centre:  Staff Mileage/PPE</t>
  </si>
  <si>
    <t>Mileage Clerk</t>
  </si>
  <si>
    <t>Mileage Handyman Part Time (1)</t>
  </si>
  <si>
    <t>Mileage Handyman Part Time (2)</t>
  </si>
  <si>
    <t>Mileage Longmeadow Key Holder</t>
  </si>
  <si>
    <t>Protective Clothing (PPE)</t>
  </si>
  <si>
    <t>Cost Centre:  Employers Staff Pension/NI</t>
  </si>
  <si>
    <t>Employers NI Clerk</t>
  </si>
  <si>
    <t>Employers Pension Clerk</t>
  </si>
  <si>
    <t>Employers NI Handyman (1)</t>
  </si>
  <si>
    <t>Employers Pension Handyman (1)</t>
  </si>
  <si>
    <t>Employers NI Handyman (2)</t>
  </si>
  <si>
    <t>Employers Pension Handyman (2)</t>
  </si>
  <si>
    <t>Employers NI Longmeadow Key Holder</t>
  </si>
  <si>
    <t>Employers Pension Longmeadow Key Holder</t>
  </si>
  <si>
    <t>Employers NI Seasonal Worker</t>
  </si>
  <si>
    <t>HMRC Refund</t>
  </si>
  <si>
    <t>Queens Diamond Jubilee Event</t>
  </si>
  <si>
    <t>Office Rates</t>
  </si>
  <si>
    <t>Office Water</t>
  </si>
  <si>
    <t>Office Electricity</t>
  </si>
  <si>
    <t>Office Repairs</t>
  </si>
  <si>
    <t>Phone/B-band/Mobile/Alarm</t>
  </si>
  <si>
    <t>Office Photocopier</t>
  </si>
  <si>
    <t>IT Maintenance/Software/Licence</t>
  </si>
  <si>
    <t>Stationery</t>
  </si>
  <si>
    <t>Postage</t>
  </si>
  <si>
    <t>Office Equipment/Miscellaneous</t>
  </si>
  <si>
    <t>Councillor/Staff Training</t>
  </si>
  <si>
    <t>Publicity/Communications</t>
  </si>
  <si>
    <t>Audit</t>
  </si>
  <si>
    <t>Community Safety Fund</t>
  </si>
  <si>
    <t>General Subscriptions ALC/NALC</t>
  </si>
  <si>
    <t>Insurances</t>
  </si>
  <si>
    <t>Loan Payments</t>
  </si>
  <si>
    <t>Elections/Referendums</t>
  </si>
  <si>
    <t>Quality Parish Status</t>
  </si>
  <si>
    <t>VAT Refund</t>
  </si>
  <si>
    <t>Line Marking Equipment</t>
  </si>
  <si>
    <t>Grounds Shredder</t>
  </si>
  <si>
    <t>Astro Sweeper</t>
  </si>
  <si>
    <t>Goal Post Sets</t>
  </si>
  <si>
    <t>Longmeadow Play Equipment</t>
  </si>
  <si>
    <t>Lamp Post Renewal</t>
  </si>
  <si>
    <t>Astro Turf</t>
  </si>
  <si>
    <t>BMX/Skatepark/Youth</t>
  </si>
  <si>
    <t>Cricket</t>
  </si>
  <si>
    <t>Lythwood Pavilion Area</t>
  </si>
  <si>
    <t>Burgs Reclamation</t>
  </si>
  <si>
    <t>Parish Signage</t>
  </si>
  <si>
    <t>Longmeadow Toilets</t>
  </si>
  <si>
    <t>Referendum/Elections</t>
  </si>
  <si>
    <t>Parish Plan Project</t>
  </si>
  <si>
    <t>Lythwood Lane Road Repairs</t>
  </si>
  <si>
    <t>Parish Office</t>
  </si>
  <si>
    <t>Future Projects – Youth &amp; Community Building</t>
  </si>
  <si>
    <t>Future Projects – Allotments</t>
  </si>
  <si>
    <t>Precept Reserve</t>
  </si>
  <si>
    <t>Solar Panels</t>
  </si>
  <si>
    <t>Final Totals</t>
  </si>
  <si>
    <t>Weed Management Contract</t>
  </si>
  <si>
    <t>2014/2015 Actual</t>
  </si>
  <si>
    <t>2015/2016 Carry Forward Figure **</t>
  </si>
  <si>
    <t>Cost Centre:  Earmarked Account - Asset Renewals</t>
  </si>
  <si>
    <t>Cost Centre:  Precept Reserve Account</t>
  </si>
  <si>
    <t>N/A</t>
  </si>
  <si>
    <t>2015/16 Actual</t>
  </si>
  <si>
    <t>2017/18 Budget costs</t>
  </si>
  <si>
    <t>2016/17 c/f figure (9 Dec 16)</t>
  </si>
  <si>
    <t>RV £1.925</t>
  </si>
  <si>
    <t>Current spend</t>
  </si>
  <si>
    <t>2015/16 Actual cost</t>
  </si>
  <si>
    <t>Electricity costs increased by 7.8% in Nov 16</t>
  </si>
  <si>
    <t>5 hours - no pension</t>
  </si>
  <si>
    <t>Handy person Part time (3)</t>
  </si>
  <si>
    <t>Lyth Hill Contribution</t>
  </si>
  <si>
    <t>Mileage Handyman P/T (3)</t>
  </si>
  <si>
    <t>Increase due to additional employee</t>
  </si>
  <si>
    <t>Youth &amp; Community Building</t>
  </si>
  <si>
    <t>Highways Grant</t>
  </si>
  <si>
    <t xml:space="preserve">Orange Mast </t>
  </si>
  <si>
    <t>Community Woodlands</t>
  </si>
  <si>
    <t>SPPF Maint Prog</t>
  </si>
  <si>
    <t>Cost Centre:  Rents Rates and Utilities</t>
  </si>
  <si>
    <t>new</t>
  </si>
  <si>
    <t>Longmeadow toilets (water</t>
  </si>
  <si>
    <t>Flowers</t>
  </si>
  <si>
    <t>Street Furniture (inc bus shelters) R &amp; M</t>
  </si>
  <si>
    <t>Street Light Repairs</t>
  </si>
  <si>
    <t>Replacement street lanterns</t>
  </si>
  <si>
    <t>10 hours / week for 20 weeks ony</t>
  </si>
  <si>
    <t>Spent £3620 on new mower Dec 16 (Replacement target £4000 after 8 years)</t>
  </si>
  <si>
    <t>CIL Neighbourhood Fund</t>
  </si>
  <si>
    <t>Future Projects –  BMX Extension</t>
  </si>
  <si>
    <t>Future Projects –  Skate Park</t>
  </si>
  <si>
    <t>Pavilion Electricity(solar panels)</t>
  </si>
  <si>
    <t>Cost Centre:  Support for Shropshire Council Services</t>
  </si>
  <si>
    <t>Cost Centre:  Administration</t>
  </si>
  <si>
    <t>Cost Centre:  Income</t>
  </si>
  <si>
    <t>Cost Centre:  Insurance</t>
  </si>
  <si>
    <t>Cost Centre:  Loan Repayments</t>
  </si>
  <si>
    <t>Interest (Working acc)</t>
  </si>
  <si>
    <t>Interest (Asset renewals)</t>
  </si>
  <si>
    <t>Interest (Earmarked reserve)</t>
  </si>
  <si>
    <t>Cost Centre:  Tractor &amp; Mowers (Maint. Fuel &amp; repairs)</t>
  </si>
  <si>
    <t>Cost Centre:  General Cleaning,  Repairs &amp; Maintenance / Street funiture</t>
  </si>
  <si>
    <t>Cost Centre:  Bowling Green</t>
  </si>
  <si>
    <t>Cost Centre:  Community Open Spaces / Allotments / Floral Displays</t>
  </si>
  <si>
    <t>Interest (common account)</t>
  </si>
  <si>
    <t>2016/17 c/f figure</t>
  </si>
  <si>
    <t>Interest (Precept Reserve)</t>
  </si>
  <si>
    <t>Delete - Move to code 8</t>
  </si>
  <si>
    <t>Delete - Handymen mark pitches</t>
  </si>
  <si>
    <t>Cost Centre:  Road Repairs</t>
  </si>
  <si>
    <t>Cost Centre:  Youth Provisoin, Inspection &amp; Maint</t>
  </si>
  <si>
    <t>2015/2016 Actual b/f figure</t>
  </si>
  <si>
    <r>
      <t xml:space="preserve">Lythwood Playing Fields </t>
    </r>
    <r>
      <rPr>
        <sz val="11"/>
        <color rgb="FF7030A0"/>
        <rFont val="Arial"/>
        <family val="2"/>
      </rPr>
      <t>Fulure sports projects</t>
    </r>
  </si>
  <si>
    <t>Moved to income - move costs to code 8</t>
  </si>
  <si>
    <t>Delete use 33</t>
  </si>
  <si>
    <t>(Common) Highways Repairs</t>
  </si>
  <si>
    <t xml:space="preserve">Cost Centre:  Common Account </t>
  </si>
  <si>
    <t>Common (Highway Repairs)</t>
  </si>
  <si>
    <t>Recommended c/f figure for 17/18</t>
  </si>
  <si>
    <t>New</t>
  </si>
  <si>
    <t>Parish Plan Grant expenditure</t>
  </si>
  <si>
    <t>Delete - move to 70 (Training)</t>
  </si>
  <si>
    <t>Hedge Cutters (x 2)</t>
  </si>
  <si>
    <t>Grass Strimmers (x 2)</t>
  </si>
  <si>
    <t>Unspecified</t>
  </si>
  <si>
    <t>Merge 30 &amp; 31</t>
  </si>
  <si>
    <t>2017/18 Budget</t>
  </si>
  <si>
    <t>Total of new allocations</t>
  </si>
  <si>
    <t>Total of earmarked allocations</t>
  </si>
  <si>
    <t>Sub Total</t>
  </si>
  <si>
    <t>Other Income</t>
  </si>
  <si>
    <t>Precept requirement</t>
  </si>
  <si>
    <t>Precept Recommendation</t>
  </si>
  <si>
    <t>Contribution for library &amp; Lyth Hill</t>
  </si>
  <si>
    <t>Subtotal</t>
  </si>
  <si>
    <t>High Pressure Washer</t>
  </si>
  <si>
    <t>Vacuum cleaners x 2</t>
  </si>
  <si>
    <t>Tractor (John Deere)</t>
  </si>
  <si>
    <t>Tractor (Kobuto)</t>
  </si>
  <si>
    <t>Bus Shelters x 6</t>
  </si>
  <si>
    <t>Keep as separate reserve</t>
  </si>
  <si>
    <t>Parrs Pool and Community Woodland</t>
  </si>
  <si>
    <t xml:space="preserve">2016/17 c/f figure </t>
  </si>
  <si>
    <t>Cost Centre:  Earmarked Account - Capital Reserve Funds</t>
  </si>
  <si>
    <r>
      <t>Future Projects -</t>
    </r>
    <r>
      <rPr>
        <sz val="11"/>
        <rFont val="Arial"/>
        <family val="2"/>
      </rPr>
      <t xml:space="preserve"> (Buildings)</t>
    </r>
  </si>
  <si>
    <t>Cost Centre:  Earmarked Account - Project Reserve Funds</t>
  </si>
  <si>
    <t>Deleted</t>
  </si>
  <si>
    <t>Handymen's Materials/Consumables</t>
  </si>
  <si>
    <t>Code combined with 26 and increased to allow for annual maintenance of Parrs Pool</t>
  </si>
  <si>
    <t>Parrs Pool   General Maintenance</t>
  </si>
  <si>
    <t>Combined with 26 &amp; deleted</t>
  </si>
  <si>
    <t>Woodland maintenance (inc Parrs Pool, Sensory Garden, Common trees and Glebeland)</t>
  </si>
  <si>
    <t>Move to 26 &amp; delete code</t>
  </si>
  <si>
    <t>Combine all mileage into single cost code</t>
  </si>
  <si>
    <t>From earmarked reserve code 90; Finance Committee recommend any unallocated funds at end of financial year be allocated to low energy lantern renewal (up to 20 per annum).</t>
  </si>
  <si>
    <r>
      <t xml:space="preserve">Parish Seats/Bins/ Bus Shelters </t>
    </r>
    <r>
      <rPr>
        <b/>
        <sz val="10"/>
        <rFont val="Arial"/>
        <family val="2"/>
      </rPr>
      <t>Street furniture</t>
    </r>
  </si>
  <si>
    <t>BAYSTON HILL PARISH COUNCIL - PRECEPT SETTING 2018/2019</t>
  </si>
  <si>
    <t>2016/2017 Actual</t>
  </si>
  <si>
    <t>2017/2018 Budget Income</t>
  </si>
  <si>
    <t>2018/19 Budget income</t>
  </si>
  <si>
    <t>No change assumed</t>
  </si>
  <si>
    <t>Usually received in March</t>
  </si>
  <si>
    <t>Current income to end Nov 17</t>
  </si>
  <si>
    <t>2017 /18 Forecast costs</t>
  </si>
  <si>
    <t>2017/2018 Forecast income</t>
  </si>
  <si>
    <t>Code deleted</t>
  </si>
  <si>
    <t>VAT for 2016/17 will have to be re-stated (£73.16 variance).  VAT disregarded in budget calculations - all income &amp; expenditure calculated ex vat</t>
  </si>
  <si>
    <t>Reserve b/f to 20171/8</t>
  </si>
  <si>
    <t>2018/19 allocation</t>
  </si>
  <si>
    <t xml:space="preserve">Target figure </t>
  </si>
  <si>
    <t>2018/19 Allocation</t>
  </si>
  <si>
    <t>Target achieved - no further allocation</t>
  </si>
  <si>
    <t>1 new hedgecutter purchased at £250 in 2017; increase reserve target to £600</t>
  </si>
  <si>
    <t>Target adjusted - annual allocation of £1,500 required</t>
  </si>
  <si>
    <t>Total of 222 lights of which 17 are LED; 107 are 70W SON; 32 are 50W SON; 59 are 35W SOX and 7 are other lamps.  Replacement of 70W SONs is priority as these use most electric; Replacement LED £310 x-20 lamps cost £6,200</t>
  </si>
  <si>
    <t>Code deleted - £8,600 transferred to Street furniture code 92</t>
  </si>
  <si>
    <t>RotaryMower (replaced gang mower in 2016)</t>
  </si>
  <si>
    <t>Reserve will only replace one set - Council has 4 sets plus 5-a-side goals -  target increased to £3,000</t>
  </si>
  <si>
    <t>Reserve exhausted in 16/17 - Rebuilding reserve from scratch over 10 year period (£4,600 / annum)</t>
  </si>
  <si>
    <t xml:space="preserve">2016/17 b/f figure </t>
  </si>
  <si>
    <t>Actual reserv B/f to 2017/18</t>
  </si>
  <si>
    <t>Combined with 95 &amp; deleted</t>
  </si>
  <si>
    <t>Moved to 137 &amp; deleted</t>
  </si>
  <si>
    <t>Est Reserve to c/f to 2018/19</t>
  </si>
  <si>
    <t>Subject to approval of adjusted targets for hedgecutters; goal sets and LED Lanterns</t>
  </si>
  <si>
    <t>Est reserve to c/f to 2018/19</t>
  </si>
  <si>
    <t>No allocation</t>
  </si>
  <si>
    <t>No allocation (Original reserve was £5,000)</t>
  </si>
  <si>
    <t>Single reserve for future sports &amp; recreation  projects;  Recommend set target figure (originally £2,400 for cricket &amp; £6.050.30 for playing fields)</t>
  </si>
  <si>
    <t>No allocation - toilets closed</t>
  </si>
  <si>
    <t>No allocation - reserve could be utilised to fund feasibility study into possible re-development of the site for shared community &amp; scout use</t>
  </si>
  <si>
    <t>Budget surplus forecast</t>
  </si>
  <si>
    <t>No income generated on any accounts -budget shortfall forecast</t>
  </si>
  <si>
    <t>Income surplus of £6,000 forecast</t>
  </si>
  <si>
    <t>Estimated Reserve to c/f to 2018/19</t>
  </si>
  <si>
    <t>Actual reserve c/f to 2017/18</t>
  </si>
  <si>
    <t>Actual c/f figure for 17/18</t>
  </si>
  <si>
    <t>£3,000 held in separate Common bank account (see 108)- Reserve includes 3050 from 134 Lythwood Road Repairs;  and unspent balance of 39  (£1000) plus £450 added in 2017/18</t>
  </si>
  <si>
    <t xml:space="preserve"> (Retain account as holding account for collecting payments from residents for road repairs)</t>
  </si>
  <si>
    <t>Investment of Precept Reserve to be confirmed in January following development of General Reserve Strategy (CCLA Deposit Fund to be re-considered)</t>
  </si>
  <si>
    <t xml:space="preserve">2016/17 Actual cost </t>
  </si>
  <si>
    <t>Current spend as % of budget</t>
  </si>
  <si>
    <t>2017/2018 Forecast costs</t>
  </si>
  <si>
    <t>2018/19 Budget costs</t>
  </si>
  <si>
    <t>n/a</t>
  </si>
  <si>
    <t>Loan due to be paid off by Dec 2018 - Principle sum outstanding by end of 2017/18 £500</t>
  </si>
  <si>
    <t>Cost of uncontested election £100;  Election costs can be precepted in year following election; Retain at £1 per person</t>
  </si>
  <si>
    <t>Uncontested election to be paid for in 2018/19</t>
  </si>
  <si>
    <t>Propose to purchase laptop in 2017/18 and projector in early 2018/19 (as approved in 2016/17)</t>
  </si>
  <si>
    <t>Underspend of £150 forecast</t>
  </si>
  <si>
    <t>Overspend of £100 forecast</t>
  </si>
  <si>
    <t>New Site staff will receive training  needs assessment in December</t>
  </si>
  <si>
    <t>Underspend of £250 forecast</t>
  </si>
  <si>
    <t>Purchase of a laptop will require the purchase of an additonal software license and virus protection.</t>
  </si>
  <si>
    <t>Suggest surplus allocated to work towards GDPR compliance in current Financial year (£860)</t>
  </si>
  <si>
    <t>Small increase to reflect actual costs of repairs &amp; maintenance</t>
  </si>
  <si>
    <t>Small underspend forecast</t>
  </si>
  <si>
    <t>3  year LTA - PLI £1,600 ; £322.73 motor insurance (not covered by LTA)</t>
  </si>
  <si>
    <t>5 yearly electrical checks for all buildings overdue</t>
  </si>
  <si>
    <t>Library contribution (S137)</t>
  </si>
  <si>
    <t>Code  closed</t>
  </si>
  <si>
    <t>Lythwood Waste Collection</t>
  </si>
  <si>
    <t>Missed off budget</t>
  </si>
  <si>
    <t>2 floodlight repairs requiring cherry picker - budget will be overspent</t>
  </si>
  <si>
    <t>Waste collections for SPPF were missed off the budget in 17/18.</t>
  </si>
  <si>
    <t xml:space="preserve">Budget likely to be overspent by approx £1,150 </t>
  </si>
  <si>
    <t>Combined code for playing fields maintenance - Includes £694.33 for Bowling Green Repairs (which will not be recharged to Bowling Club)</t>
  </si>
  <si>
    <t>Bowling Club settle all expenditure above £1500. Cost of timber for repairs allocated to Lythwood Sports Complex and will not be recharged</t>
  </si>
  <si>
    <t>Code combined with 23 , 24 &amp; 40 and increased to allow for annual maintenance of Parrs Pool - Spend excludes regeneration project costs taken from earmarked project reserve</t>
  </si>
  <si>
    <t>All costs covered by handymen hours &amp; consumables</t>
  </si>
  <si>
    <t>Despite small overspend in some codes, this cost centre should be underspent at year end.</t>
  </si>
  <si>
    <t>STW failed to collect second d/debit £780.53 c/f to 2017/18</t>
  </si>
  <si>
    <t>STW failed to collect second d/debit £26.03  c/f to 2017/18</t>
  </si>
  <si>
    <t>STW failed to collect second d/debit £67,73 c/f to 2017/18</t>
  </si>
  <si>
    <t>100% Small business rate relief applicable to pavilion (RV £4,500)</t>
  </si>
  <si>
    <t>Electricity costs increased by 7.8% in Nov 16;  New contract will reduce costs in 2018/19</t>
  </si>
  <si>
    <t xml:space="preserve">Electricity costs increased by 7.8% in Nov 16;outstanding bill of £1,114.71will be collected shortly </t>
  </si>
  <si>
    <t>Cost centre likely to be overspent by £1,000 due to electricity price increases and delays to collection of d/debits</t>
  </si>
  <si>
    <t>Assumes 12 hours from Apr 18- no pension</t>
  </si>
  <si>
    <t>Assumes 12 hours / week from April 18 - no pension</t>
  </si>
  <si>
    <t>Admin / Seasonal Worker / Additional staff hours</t>
  </si>
  <si>
    <t>17 hours per week - pensionable @ Real Living Wage</t>
  </si>
  <si>
    <t>Contingency</t>
  </si>
  <si>
    <t>tbc</t>
  </si>
  <si>
    <t>missed off budget</t>
  </si>
  <si>
    <t xml:space="preserve">Overspend due to missing Employer's NI off budget </t>
  </si>
  <si>
    <t>Emp contribution rate reduced to 20.2%</t>
  </si>
  <si>
    <t>SC did not invoice for Q4 until 2017/18( £2,342.95 underspent)</t>
  </si>
  <si>
    <t>Big saving on maintenance due to change in contractor</t>
  </si>
  <si>
    <t>Lantrns requiring replacement will be converted to LED</t>
  </si>
  <si>
    <t>Hydraulic closer &amp; swings</t>
  </si>
  <si>
    <t>Maximum grant available in 18/19</t>
  </si>
  <si>
    <t>Spend to end Nov</t>
  </si>
  <si>
    <t>Cash balance as at 30 November is £6,308.58</t>
  </si>
  <si>
    <t>Edtimated spend to year end</t>
  </si>
  <si>
    <t>Income to end Nov</t>
  </si>
  <si>
    <t>Based on developer contributions - includes £401.79 (2014); £2324.88 (2015) &amp; £6,443.49 (2017)</t>
  </si>
  <si>
    <t>n/k</t>
  </si>
  <si>
    <t>Library Contribution Reserve</t>
  </si>
  <si>
    <t>Lyth Hill Contribution Reserve</t>
  </si>
  <si>
    <t>To be spent in 2018/19</t>
  </si>
  <si>
    <t>£2,000 allocated for boulders/verge protection in 2018/19</t>
  </si>
  <si>
    <t>Plus £3.040 Surplus arising from 2017/18 (see new earmarked reserve)</t>
  </si>
  <si>
    <t>Plus £4,328 surplus arising from 2017/18 (See new earmarked reserve)</t>
  </si>
  <si>
    <t>Includes electrical supply to containers &amp; repairs to bollard lights</t>
  </si>
  <si>
    <r>
      <t xml:space="preserve">Duplicate code (see reserve code 132) </t>
    </r>
    <r>
      <rPr>
        <sz val="11"/>
        <color rgb="FFFF0000"/>
        <rFont val="Arial"/>
        <family val="2"/>
      </rPr>
      <t>deleted</t>
    </r>
  </si>
  <si>
    <t>Skip Hire - Lythwood pavilion</t>
  </si>
  <si>
    <t xml:space="preserve">New code </t>
  </si>
  <si>
    <t>Council owns 172 columns - inc 96 sleeved &amp; 20 unsleeved concrete columns (most likely to need replacing or sleeving) - Avarage cost to replace lamp post £1,000; Reserve sufficient to replace 2 posts; suggest separate reserve for LED replacement (1 concrete coulmn earmarked for replacement in current financial year)</t>
  </si>
  <si>
    <t>Please note this is an updated document incorporating the recommendations of the Full Council budget discussion for finalisation by Full Council on 11 Dec 17</t>
  </si>
  <si>
    <t>1000 (transfer £8,000 to LED lanterns reserve)</t>
  </si>
  <si>
    <t>LED Lanterns (£8,000 from Code 90 plus £6,000 new allocation in 2018/19 less ££6,200 expenditure in 2017/18)</t>
  </si>
  <si>
    <t>Covers tennis court surface as well as Astro turf surface</t>
  </si>
  <si>
    <t>Astro Turf &amp; Tennis Court</t>
  </si>
  <si>
    <t>Original reserve £1,873.51 - (£1,800 released)</t>
  </si>
  <si>
    <r>
      <t xml:space="preserve">Reserve reinstated for restoration work upon transfer of </t>
    </r>
    <r>
      <rPr>
        <b/>
        <sz val="11"/>
        <rFont val="Arial"/>
        <family val="2"/>
      </rPr>
      <t>new</t>
    </r>
    <r>
      <rPr>
        <sz val="11"/>
        <rFont val="Arial"/>
        <family val="2"/>
      </rPr>
      <t xml:space="preserve"> Community Woodland from Shropshire Council</t>
    </r>
  </si>
  <si>
    <t>For installation of security fencing from Oaklands School</t>
  </si>
  <si>
    <t>Capital budget unallocated since 2011 -Could be allocated for Teen Day or Kick start funding for Youth Club (Partnered youth club £4,000 pa)</t>
  </si>
  <si>
    <t>Outdoor Gym Equipment</t>
  </si>
  <si>
    <t>Consider virement of £5,000 to new reserve for outdoor gym equipment (original reserve was £2,000 in 2011)</t>
  </si>
  <si>
    <t>Cost Centre:  Grants Reserve Funds</t>
  </si>
  <si>
    <t>S137 Grants (LJC Budget)</t>
  </si>
  <si>
    <t>Cost code redefined as reserve fund for balance of LJC grants budget transferred to Parish Council in 2013/14</t>
  </si>
  <si>
    <r>
      <t xml:space="preserve">Redefined as </t>
    </r>
    <r>
      <rPr>
        <b/>
        <sz val="11"/>
        <rFont val="Arial"/>
        <family val="2"/>
      </rPr>
      <t>reserve</t>
    </r>
    <r>
      <rPr>
        <sz val="11"/>
        <rFont val="Arial"/>
        <family val="2"/>
      </rPr>
      <t xml:space="preserve"> to hold balance of LJC Speed Awareness budget </t>
    </r>
  </si>
  <si>
    <t xml:space="preserve">Community Safety Fund (LJC Budget) </t>
  </si>
  <si>
    <t>Devolved budget from LJC for Speed Awareness stickers for wheelie bins</t>
  </si>
  <si>
    <r>
      <t>Includes £500 LJC budget for Village Clean up and £2,040 LJC Budget for Dog Fouling Project -</t>
    </r>
    <r>
      <rPr>
        <sz val="10"/>
        <color rgb="FFFF0000"/>
        <rFont val="Arial"/>
        <family val="2"/>
      </rPr>
      <t xml:space="preserve"> £5,000 allocated for new bins in 2017/18 of which approx £2,000 will be spent in the year</t>
    </r>
  </si>
  <si>
    <r>
      <t xml:space="preserve">Target increased from £2000 - £4000 - </t>
    </r>
    <r>
      <rPr>
        <sz val="10"/>
        <color rgb="FFFF0000"/>
        <rFont val="Arial"/>
        <family val="2"/>
      </rPr>
      <t>Reserve specifically for asset renewals not extensions</t>
    </r>
  </si>
  <si>
    <t>Youth Projects (Includes £500 LJC budget for Youth Activities)</t>
  </si>
  <si>
    <t>To be vired from Code 138 (for approval of Council)</t>
  </si>
  <si>
    <t xml:space="preserve">Retained in 2017/18 as nominal reserve pending review by Amenities Committee but no longer required </t>
  </si>
  <si>
    <r>
      <rPr>
        <sz val="11"/>
        <color rgb="FFFF0000"/>
        <rFont val="Arial"/>
        <family val="2"/>
      </rPr>
      <t>£10,000 allocated for pavilion changing room improvements in 2018/19 (match funding).</t>
    </r>
    <r>
      <rPr>
        <sz val="11"/>
        <color theme="1"/>
        <rFont val="Arial"/>
        <family val="2"/>
      </rPr>
      <t xml:space="preserve"> Reserve includes £9,450 devolved LJC budget for Parish Plan Priorities in connection with the Community Hub at the former Oaklands school site.  E.g. feasibility work or consultation</t>
    </r>
  </si>
  <si>
    <t>New allocation enables contributions to be carried forward into 2018/19</t>
  </si>
  <si>
    <t>Overspend includes one off cost of plant watering bowser £547.50</t>
  </si>
  <si>
    <t>Budget will be overspent in 17/18  due to adoption of Living Wage rates</t>
  </si>
  <si>
    <t>Forecast surplus income from current year</t>
  </si>
  <si>
    <r>
      <t>£9,330 spent on Parrs Pool over 2 financial years; Maintenance covered by code 26:</t>
    </r>
    <r>
      <rPr>
        <sz val="11"/>
        <color rgb="FFFF0000"/>
        <rFont val="Arial"/>
        <family val="2"/>
      </rPr>
      <t xml:space="preserve"> Consider creating a den building area</t>
    </r>
  </si>
  <si>
    <t>Total revenue expenditure budget £150,309</t>
  </si>
  <si>
    <t>Forecast spend in current year</t>
  </si>
  <si>
    <t>Budget spend in current year</t>
  </si>
  <si>
    <t>Underspend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</si>
</sst>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color rgb="FF9C6500"/>
      <name val="Calibri"/>
      <family val="2"/>
      <scheme val="minor"/>
    </font>
    <font>
      <sz val="11"/>
      <color rgb="FF00B0F0"/>
      <name val="Arial"/>
      <family val="2"/>
    </font>
    <font>
      <b/>
      <sz val="11"/>
      <color rgb="FF00B0F0"/>
      <name val="Arial"/>
      <family val="2"/>
    </font>
    <font>
      <sz val="11"/>
      <color rgb="FF00B0F0"/>
      <name val="Calibri"/>
      <family val="2"/>
      <scheme val="minor"/>
    </font>
    <font>
      <sz val="11"/>
      <color rgb="FF7030A0"/>
      <name val="Arial"/>
      <family val="2"/>
    </font>
    <font>
      <b/>
      <sz val="11"/>
      <color rgb="FF7030A0"/>
      <name val="Arial"/>
      <family val="2"/>
    </font>
    <font>
      <b/>
      <sz val="11"/>
      <name val="Arial"/>
      <family val="2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lightGray">
        <fgColor rgb="FF92D050"/>
        <bgColor rgb="FFE9F4E0"/>
      </patternFill>
    </fill>
    <fill>
      <patternFill patternType="lightGray">
        <fgColor rgb="FF92D050"/>
        <bgColor rgb="FFD6ECC6"/>
      </patternFill>
    </fill>
    <fill>
      <patternFill patternType="lightGray">
        <fgColor theme="0"/>
        <bgColor rgb="FFE9F4E0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lightGray">
        <fgColor rgb="FF92D050"/>
        <bgColor theme="0"/>
      </patternFill>
    </fill>
    <fill>
      <patternFill patternType="lightGray">
        <fgColor theme="0"/>
        <bgColor theme="0"/>
      </patternFill>
    </fill>
    <fill>
      <patternFill patternType="solid">
        <fgColor theme="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9" fillId="5" borderId="0" applyNumberFormat="0" applyBorder="0" applyAlignment="0" applyProtection="0"/>
    <xf numFmtId="0" fontId="16" fillId="7" borderId="0" applyNumberFormat="0" applyBorder="0" applyAlignment="0" applyProtection="0"/>
    <xf numFmtId="9" fontId="31" fillId="0" borderId="0" applyFont="0" applyFill="0" applyBorder="0" applyAlignment="0" applyProtection="0"/>
  </cellStyleXfs>
  <cellXfs count="358">
    <xf numFmtId="0" fontId="0" fillId="0" borderId="0" xfId="0"/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2" fontId="3" fillId="0" borderId="2" xfId="0" applyNumberFormat="1" applyFont="1" applyBorder="1" applyAlignment="1">
      <alignment vertical="center" wrapText="1"/>
    </xf>
    <xf numFmtId="2" fontId="2" fillId="0" borderId="2" xfId="0" applyNumberFormat="1" applyFont="1" applyBorder="1" applyAlignment="1">
      <alignment vertical="center" wrapText="1"/>
    </xf>
    <xf numFmtId="0" fontId="0" fillId="0" borderId="0" xfId="0" applyBorder="1"/>
    <xf numFmtId="2" fontId="6" fillId="0" borderId="2" xfId="0" applyNumberFormat="1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2" fontId="3" fillId="0" borderId="6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right" vertical="center" wrapText="1"/>
    </xf>
    <xf numFmtId="2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2" fontId="3" fillId="0" borderId="0" xfId="0" applyNumberFormat="1" applyFont="1" applyBorder="1" applyAlignment="1">
      <alignment vertical="center" wrapText="1"/>
    </xf>
    <xf numFmtId="2" fontId="3" fillId="0" borderId="11" xfId="0" applyNumberFormat="1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2" fontId="6" fillId="0" borderId="1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2" fontId="10" fillId="0" borderId="2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2" fontId="9" fillId="6" borderId="6" xfId="1" applyNumberForma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2" fontId="2" fillId="0" borderId="6" xfId="0" applyNumberFormat="1" applyFont="1" applyBorder="1" applyAlignment="1">
      <alignment vertical="center" wrapText="1"/>
    </xf>
    <xf numFmtId="2" fontId="15" fillId="0" borderId="2" xfId="0" applyNumberFormat="1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2" fontId="3" fillId="6" borderId="6" xfId="0" applyNumberFormat="1" applyFont="1" applyFill="1" applyBorder="1" applyAlignment="1">
      <alignment vertical="center" wrapText="1"/>
    </xf>
    <xf numFmtId="0" fontId="2" fillId="8" borderId="2" xfId="0" applyFont="1" applyFill="1" applyBorder="1" applyAlignment="1">
      <alignment horizontal="center" vertical="center" wrapText="1"/>
    </xf>
    <xf numFmtId="2" fontId="3" fillId="6" borderId="2" xfId="0" applyNumberFormat="1" applyFont="1" applyFill="1" applyBorder="1" applyAlignment="1">
      <alignment vertical="center" wrapText="1"/>
    </xf>
    <xf numFmtId="2" fontId="2" fillId="6" borderId="2" xfId="0" applyNumberFormat="1" applyFont="1" applyFill="1" applyBorder="1" applyAlignment="1">
      <alignment vertical="center" wrapText="1"/>
    </xf>
    <xf numFmtId="0" fontId="0" fillId="6" borderId="0" xfId="0" applyFill="1" applyAlignment="1">
      <alignment vertical="center" wrapText="1"/>
    </xf>
    <xf numFmtId="2" fontId="2" fillId="6" borderId="6" xfId="0" applyNumberFormat="1" applyFont="1" applyFill="1" applyBorder="1" applyAlignment="1">
      <alignment vertical="center" wrapText="1"/>
    </xf>
    <xf numFmtId="0" fontId="2" fillId="9" borderId="2" xfId="0" applyFont="1" applyFill="1" applyBorder="1" applyAlignment="1">
      <alignment horizontal="center" vertical="center" wrapText="1"/>
    </xf>
    <xf numFmtId="2" fontId="7" fillId="6" borderId="2" xfId="0" applyNumberFormat="1" applyFont="1" applyFill="1" applyBorder="1" applyAlignment="1">
      <alignment vertical="center" wrapText="1"/>
    </xf>
    <xf numFmtId="0" fontId="2" fillId="6" borderId="2" xfId="0" applyFont="1" applyFill="1" applyBorder="1" applyAlignment="1">
      <alignment horizontal="center" vertical="center" wrapText="1"/>
    </xf>
    <xf numFmtId="2" fontId="9" fillId="10" borderId="2" xfId="1" applyNumberFormat="1" applyFill="1" applyBorder="1" applyAlignment="1">
      <alignment vertical="center" wrapText="1"/>
    </xf>
    <xf numFmtId="0" fontId="0" fillId="6" borderId="0" xfId="0" applyFill="1"/>
    <xf numFmtId="2" fontId="12" fillId="10" borderId="2" xfId="1" applyNumberFormat="1" applyFont="1" applyFill="1" applyBorder="1" applyAlignment="1">
      <alignment vertical="center" wrapText="1"/>
    </xf>
    <xf numFmtId="2" fontId="9" fillId="10" borderId="6" xfId="1" applyNumberFormat="1" applyFill="1" applyBorder="1" applyAlignment="1">
      <alignment vertical="center" wrapText="1"/>
    </xf>
    <xf numFmtId="0" fontId="3" fillId="6" borderId="0" xfId="0" applyFont="1" applyFill="1" applyBorder="1" applyAlignment="1">
      <alignment vertical="center" wrapText="1"/>
    </xf>
    <xf numFmtId="2" fontId="2" fillId="9" borderId="2" xfId="0" applyNumberFormat="1" applyFont="1" applyFill="1" applyBorder="1" applyAlignment="1">
      <alignment horizontal="center" vertical="center" wrapText="1"/>
    </xf>
    <xf numFmtId="2" fontId="3" fillId="9" borderId="2" xfId="0" applyNumberFormat="1" applyFont="1" applyFill="1" applyBorder="1" applyAlignment="1">
      <alignment horizontal="right" vertical="center" wrapText="1"/>
    </xf>
    <xf numFmtId="2" fontId="6" fillId="6" borderId="2" xfId="0" applyNumberFormat="1" applyFont="1" applyFill="1" applyBorder="1" applyAlignment="1">
      <alignment vertical="center" wrapText="1"/>
    </xf>
    <xf numFmtId="2" fontId="3" fillId="6" borderId="2" xfId="0" applyNumberFormat="1" applyFont="1" applyFill="1" applyBorder="1" applyAlignment="1">
      <alignment horizontal="right" vertical="center" wrapText="1"/>
    </xf>
    <xf numFmtId="2" fontId="3" fillId="6" borderId="11" xfId="0" applyNumberFormat="1" applyFont="1" applyFill="1" applyBorder="1" applyAlignment="1">
      <alignment vertical="center" wrapText="1"/>
    </xf>
    <xf numFmtId="2" fontId="6" fillId="6" borderId="6" xfId="0" applyNumberFormat="1" applyFont="1" applyFill="1" applyBorder="1" applyAlignment="1">
      <alignment vertical="center" wrapText="1"/>
    </xf>
    <xf numFmtId="0" fontId="3" fillId="11" borderId="2" xfId="0" applyFont="1" applyFill="1" applyBorder="1" applyAlignment="1">
      <alignment vertical="center" wrapText="1"/>
    </xf>
    <xf numFmtId="2" fontId="3" fillId="11" borderId="2" xfId="0" applyNumberFormat="1" applyFont="1" applyFill="1" applyBorder="1" applyAlignment="1">
      <alignment vertical="center" wrapText="1"/>
    </xf>
    <xf numFmtId="2" fontId="3" fillId="11" borderId="2" xfId="0" applyNumberFormat="1" applyFont="1" applyFill="1" applyBorder="1" applyAlignment="1">
      <alignment horizontal="right" vertical="center" wrapText="1"/>
    </xf>
    <xf numFmtId="2" fontId="6" fillId="11" borderId="2" xfId="0" applyNumberFormat="1" applyFont="1" applyFill="1" applyBorder="1" applyAlignment="1">
      <alignment vertical="center" wrapText="1"/>
    </xf>
    <xf numFmtId="2" fontId="3" fillId="6" borderId="0" xfId="0" applyNumberFormat="1" applyFont="1" applyFill="1" applyBorder="1" applyAlignment="1">
      <alignment vertical="center" wrapText="1"/>
    </xf>
    <xf numFmtId="2" fontId="17" fillId="10" borderId="2" xfId="1" applyNumberFormat="1" applyFont="1" applyFill="1" applyBorder="1" applyAlignment="1">
      <alignment vertical="center" wrapText="1"/>
    </xf>
    <xf numFmtId="0" fontId="15" fillId="11" borderId="2" xfId="0" applyFont="1" applyFill="1" applyBorder="1" applyAlignment="1">
      <alignment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2" fontId="2" fillId="0" borderId="0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2" fontId="9" fillId="6" borderId="0" xfId="1" applyNumberForma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2" fontId="2" fillId="0" borderId="3" xfId="0" applyNumberFormat="1" applyFont="1" applyBorder="1" applyAlignment="1">
      <alignment vertical="center" wrapText="1"/>
    </xf>
    <xf numFmtId="0" fontId="0" fillId="6" borderId="0" xfId="0" applyFill="1" applyBorder="1"/>
    <xf numFmtId="0" fontId="0" fillId="0" borderId="14" xfId="0" applyBorder="1"/>
    <xf numFmtId="2" fontId="0" fillId="6" borderId="0" xfId="0" applyNumberFormat="1" applyFill="1" applyBorder="1"/>
    <xf numFmtId="0" fontId="0" fillId="0" borderId="0" xfId="0"/>
    <xf numFmtId="0" fontId="2" fillId="8" borderId="2" xfId="0" applyFont="1" applyFill="1" applyBorder="1" applyAlignment="1">
      <alignment horizontal="right" vertical="center" wrapText="1"/>
    </xf>
    <xf numFmtId="2" fontId="2" fillId="6" borderId="2" xfId="0" applyNumberFormat="1" applyFont="1" applyFill="1" applyBorder="1" applyAlignment="1">
      <alignment horizontal="right" vertical="center" wrapText="1"/>
    </xf>
    <xf numFmtId="2" fontId="2" fillId="6" borderId="6" xfId="0" applyNumberFormat="1" applyFont="1" applyFill="1" applyBorder="1" applyAlignment="1">
      <alignment horizontal="right" vertical="center" wrapText="1"/>
    </xf>
    <xf numFmtId="0" fontId="18" fillId="8" borderId="2" xfId="0" applyFont="1" applyFill="1" applyBorder="1" applyAlignment="1">
      <alignment horizontal="right" vertical="center" wrapText="1"/>
    </xf>
    <xf numFmtId="0" fontId="0" fillId="6" borderId="0" xfId="0" applyFill="1" applyAlignment="1">
      <alignment horizontal="right" vertical="center" wrapText="1"/>
    </xf>
    <xf numFmtId="2" fontId="9" fillId="6" borderId="6" xfId="1" applyNumberFormat="1" applyFill="1" applyBorder="1" applyAlignment="1">
      <alignment horizontal="right" vertical="center" wrapText="1"/>
    </xf>
    <xf numFmtId="0" fontId="2" fillId="9" borderId="2" xfId="0" applyFont="1" applyFill="1" applyBorder="1" applyAlignment="1">
      <alignment horizontal="right" vertical="center" wrapText="1"/>
    </xf>
    <xf numFmtId="2" fontId="3" fillId="6" borderId="11" xfId="0" applyNumberFormat="1" applyFont="1" applyFill="1" applyBorder="1" applyAlignment="1">
      <alignment horizontal="right" vertical="center" wrapText="1"/>
    </xf>
    <xf numFmtId="2" fontId="3" fillId="6" borderId="0" xfId="0" applyNumberFormat="1" applyFont="1" applyFill="1" applyBorder="1" applyAlignment="1">
      <alignment horizontal="right" vertical="center" wrapText="1"/>
    </xf>
    <xf numFmtId="2" fontId="9" fillId="10" borderId="2" xfId="1" applyNumberFormat="1" applyFill="1" applyBorder="1" applyAlignment="1">
      <alignment horizontal="right" vertical="center" wrapText="1"/>
    </xf>
    <xf numFmtId="2" fontId="17" fillId="10" borderId="2" xfId="1" applyNumberFormat="1" applyFont="1" applyFill="1" applyBorder="1" applyAlignment="1">
      <alignment horizontal="right" vertical="center" wrapText="1"/>
    </xf>
    <xf numFmtId="0" fontId="0" fillId="6" borderId="0" xfId="0" applyFill="1" applyAlignment="1">
      <alignment horizontal="right"/>
    </xf>
    <xf numFmtId="2" fontId="12" fillId="10" borderId="2" xfId="1" applyNumberFormat="1" applyFont="1" applyFill="1" applyBorder="1" applyAlignment="1">
      <alignment horizontal="right" vertical="center" wrapText="1"/>
    </xf>
    <xf numFmtId="2" fontId="9" fillId="10" borderId="6" xfId="1" applyNumberFormat="1" applyFill="1" applyBorder="1" applyAlignment="1">
      <alignment horizontal="right" vertical="center" wrapText="1"/>
    </xf>
    <xf numFmtId="2" fontId="9" fillId="6" borderId="0" xfId="1" applyNumberFormat="1" applyFill="1" applyBorder="1" applyAlignment="1">
      <alignment horizontal="right" vertical="center" wrapText="1"/>
    </xf>
    <xf numFmtId="2" fontId="3" fillId="6" borderId="6" xfId="0" applyNumberFormat="1" applyFont="1" applyFill="1" applyBorder="1" applyAlignment="1">
      <alignment horizontal="right" vertical="center" wrapText="1"/>
    </xf>
    <xf numFmtId="0" fontId="3" fillId="6" borderId="0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6" borderId="0" xfId="0" applyFill="1" applyBorder="1" applyAlignment="1">
      <alignment horizontal="right"/>
    </xf>
    <xf numFmtId="2" fontId="2" fillId="6" borderId="0" xfId="0" applyNumberFormat="1" applyFont="1" applyFill="1" applyBorder="1" applyAlignment="1">
      <alignment vertical="center" wrapText="1"/>
    </xf>
    <xf numFmtId="2" fontId="2" fillId="6" borderId="7" xfId="0" applyNumberFormat="1" applyFont="1" applyFill="1" applyBorder="1" applyAlignment="1">
      <alignment horizontal="right" vertical="center" wrapText="1"/>
    </xf>
    <xf numFmtId="2" fontId="2" fillId="0" borderId="7" xfId="0" applyNumberFormat="1" applyFont="1" applyBorder="1" applyAlignment="1">
      <alignment vertical="center" wrapText="1"/>
    </xf>
    <xf numFmtId="2" fontId="3" fillId="6" borderId="7" xfId="0" applyNumberFormat="1" applyFont="1" applyFill="1" applyBorder="1" applyAlignment="1">
      <alignment vertical="center" wrapText="1"/>
    </xf>
    <xf numFmtId="2" fontId="2" fillId="6" borderId="7" xfId="0" applyNumberFormat="1" applyFont="1" applyFill="1" applyBorder="1" applyAlignment="1">
      <alignment vertical="center" wrapText="1"/>
    </xf>
    <xf numFmtId="2" fontId="2" fillId="0" borderId="15" xfId="0" applyNumberFormat="1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2" fontId="2" fillId="0" borderId="17" xfId="0" applyNumberFormat="1" applyFont="1" applyBorder="1" applyAlignment="1">
      <alignment vertical="center" wrapText="1"/>
    </xf>
    <xf numFmtId="2" fontId="2" fillId="6" borderId="17" xfId="0" applyNumberFormat="1" applyFont="1" applyFill="1" applyBorder="1" applyAlignment="1">
      <alignment vertical="center" wrapText="1"/>
    </xf>
    <xf numFmtId="2" fontId="2" fillId="6" borderId="17" xfId="0" applyNumberFormat="1" applyFont="1" applyFill="1" applyBorder="1" applyAlignment="1">
      <alignment horizontal="right" vertical="center" wrapText="1"/>
    </xf>
    <xf numFmtId="2" fontId="2" fillId="6" borderId="0" xfId="0" applyNumberFormat="1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right" vertical="center" wrapText="1"/>
    </xf>
    <xf numFmtId="2" fontId="3" fillId="11" borderId="11" xfId="0" applyNumberFormat="1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2" fontId="3" fillId="11" borderId="22" xfId="0" applyNumberFormat="1" applyFont="1" applyFill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2" fontId="3" fillId="0" borderId="22" xfId="0" applyNumberFormat="1" applyFont="1" applyBorder="1" applyAlignment="1">
      <alignment vertical="center" wrapText="1"/>
    </xf>
    <xf numFmtId="2" fontId="7" fillId="0" borderId="22" xfId="0" applyNumberFormat="1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2" fontId="3" fillId="0" borderId="7" xfId="0" applyNumberFormat="1" applyFont="1" applyBorder="1" applyAlignment="1">
      <alignment vertical="center" wrapText="1"/>
    </xf>
    <xf numFmtId="2" fontId="3" fillId="6" borderId="7" xfId="0" applyNumberFormat="1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2" fontId="20" fillId="10" borderId="7" xfId="1" applyNumberFormat="1" applyFont="1" applyFill="1" applyBorder="1" applyAlignment="1">
      <alignment vertical="center" wrapText="1"/>
    </xf>
    <xf numFmtId="2" fontId="20" fillId="10" borderId="7" xfId="1" applyNumberFormat="1" applyFont="1" applyFill="1" applyBorder="1" applyAlignment="1">
      <alignment horizontal="right" vertical="center" wrapText="1"/>
    </xf>
    <xf numFmtId="0" fontId="14" fillId="0" borderId="7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23" fillId="0" borderId="0" xfId="0" applyFont="1"/>
    <xf numFmtId="2" fontId="15" fillId="0" borderId="6" xfId="0" applyNumberFormat="1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vertical="center" wrapText="1"/>
    </xf>
    <xf numFmtId="2" fontId="6" fillId="0" borderId="2" xfId="0" applyNumberFormat="1" applyFont="1" applyFill="1" applyBorder="1" applyAlignment="1">
      <alignment horizontal="right" vertical="center" wrapText="1"/>
    </xf>
    <xf numFmtId="0" fontId="6" fillId="6" borderId="2" xfId="0" applyFont="1" applyFill="1" applyBorder="1" applyAlignment="1">
      <alignment horizontal="center" vertical="center" wrapText="1"/>
    </xf>
    <xf numFmtId="2" fontId="6" fillId="6" borderId="2" xfId="0" applyNumberFormat="1" applyFont="1" applyFill="1" applyBorder="1" applyAlignment="1">
      <alignment horizontal="right" vertical="center" wrapText="1"/>
    </xf>
    <xf numFmtId="0" fontId="15" fillId="0" borderId="2" xfId="0" applyFont="1" applyFill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right" vertical="center" wrapText="1"/>
    </xf>
    <xf numFmtId="0" fontId="5" fillId="0" borderId="11" xfId="0" applyFont="1" applyBorder="1"/>
    <xf numFmtId="2" fontId="5" fillId="0" borderId="11" xfId="0" applyNumberFormat="1" applyFont="1" applyBorder="1"/>
    <xf numFmtId="2" fontId="23" fillId="10" borderId="2" xfId="1" applyNumberFormat="1" applyFont="1" applyFill="1" applyBorder="1" applyAlignment="1">
      <alignment vertical="center" wrapText="1"/>
    </xf>
    <xf numFmtId="2" fontId="23" fillId="10" borderId="2" xfId="1" applyNumberFormat="1" applyFont="1" applyFill="1" applyBorder="1" applyAlignment="1">
      <alignment horizontal="right" vertical="center" wrapText="1"/>
    </xf>
    <xf numFmtId="0" fontId="7" fillId="6" borderId="2" xfId="0" applyFont="1" applyFill="1" applyBorder="1" applyAlignment="1">
      <alignment vertical="center" wrapText="1"/>
    </xf>
    <xf numFmtId="2" fontId="13" fillId="6" borderId="2" xfId="0" applyNumberFormat="1" applyFont="1" applyFill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18" fillId="2" borderId="21" xfId="0" applyFont="1" applyFill="1" applyBorder="1" applyAlignment="1">
      <alignment vertical="center" wrapText="1"/>
    </xf>
    <xf numFmtId="0" fontId="18" fillId="2" borderId="11" xfId="0" applyFont="1" applyFill="1" applyBorder="1" applyAlignment="1">
      <alignment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horizontal="right" vertical="center" wrapText="1"/>
    </xf>
    <xf numFmtId="0" fontId="18" fillId="2" borderId="22" xfId="0" applyFont="1" applyFill="1" applyBorder="1" applyAlignment="1">
      <alignment horizontal="center" vertical="center" wrapText="1"/>
    </xf>
    <xf numFmtId="0" fontId="27" fillId="0" borderId="17" xfId="0" applyFont="1" applyBorder="1" applyAlignment="1">
      <alignment vertical="center" wrapText="1"/>
    </xf>
    <xf numFmtId="2" fontId="27" fillId="0" borderId="17" xfId="0" applyNumberFormat="1" applyFont="1" applyBorder="1" applyAlignment="1">
      <alignment vertical="center" wrapText="1"/>
    </xf>
    <xf numFmtId="2" fontId="27" fillId="6" borderId="17" xfId="0" applyNumberFormat="1" applyFont="1" applyFill="1" applyBorder="1" applyAlignment="1">
      <alignment vertical="center" wrapText="1"/>
    </xf>
    <xf numFmtId="2" fontId="27" fillId="6" borderId="17" xfId="0" applyNumberFormat="1" applyFont="1" applyFill="1" applyBorder="1" applyAlignment="1">
      <alignment horizontal="right" vertical="center" wrapText="1"/>
    </xf>
    <xf numFmtId="0" fontId="27" fillId="0" borderId="17" xfId="0" applyNumberFormat="1" applyFont="1" applyBorder="1" applyAlignment="1">
      <alignment vertical="center" wrapText="1"/>
    </xf>
    <xf numFmtId="2" fontId="28" fillId="0" borderId="17" xfId="0" applyNumberFormat="1" applyFont="1" applyBorder="1" applyAlignment="1">
      <alignment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11" xfId="0" applyFont="1" applyBorder="1" applyAlignment="1">
      <alignment vertical="center" wrapText="1"/>
    </xf>
    <xf numFmtId="2" fontId="19" fillId="0" borderId="11" xfId="0" applyNumberFormat="1" applyFont="1" applyBorder="1" applyAlignment="1">
      <alignment vertical="center" wrapText="1"/>
    </xf>
    <xf numFmtId="2" fontId="19" fillId="11" borderId="11" xfId="0" applyNumberFormat="1" applyFont="1" applyFill="1" applyBorder="1" applyAlignment="1">
      <alignment vertical="center" wrapText="1"/>
    </xf>
    <xf numFmtId="2" fontId="19" fillId="6" borderId="11" xfId="0" applyNumberFormat="1" applyFont="1" applyFill="1" applyBorder="1" applyAlignment="1">
      <alignment horizontal="right" vertical="center" wrapText="1"/>
    </xf>
    <xf numFmtId="0" fontId="19" fillId="0" borderId="11" xfId="0" applyNumberFormat="1" applyFont="1" applyBorder="1" applyAlignment="1">
      <alignment vertical="center" wrapText="1"/>
    </xf>
    <xf numFmtId="2" fontId="19" fillId="6" borderId="11" xfId="0" applyNumberFormat="1" applyFont="1" applyFill="1" applyBorder="1" applyAlignment="1">
      <alignment vertical="center" wrapText="1"/>
    </xf>
    <xf numFmtId="2" fontId="19" fillId="11" borderId="22" xfId="0" applyNumberFormat="1" applyFont="1" applyFill="1" applyBorder="1" applyAlignment="1">
      <alignment horizontal="left" vertical="center" wrapText="1"/>
    </xf>
    <xf numFmtId="2" fontId="25" fillId="6" borderId="11" xfId="0" applyNumberFormat="1" applyFont="1" applyFill="1" applyBorder="1" applyAlignment="1">
      <alignment vertical="center" wrapText="1"/>
    </xf>
    <xf numFmtId="2" fontId="24" fillId="6" borderId="11" xfId="0" applyNumberFormat="1" applyFont="1" applyFill="1" applyBorder="1" applyAlignment="1">
      <alignment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11" xfId="0" applyFont="1" applyBorder="1" applyAlignment="1">
      <alignment vertical="center" wrapText="1"/>
    </xf>
    <xf numFmtId="2" fontId="25" fillId="0" borderId="11" xfId="0" applyNumberFormat="1" applyFont="1" applyBorder="1" applyAlignment="1">
      <alignment vertical="center" wrapText="1"/>
    </xf>
    <xf numFmtId="2" fontId="25" fillId="6" borderId="11" xfId="0" applyNumberFormat="1" applyFont="1" applyFill="1" applyBorder="1" applyAlignment="1">
      <alignment horizontal="right" vertical="center" wrapText="1"/>
    </xf>
    <xf numFmtId="0" fontId="25" fillId="0" borderId="11" xfId="0" applyNumberFormat="1" applyFont="1" applyBorder="1" applyAlignment="1">
      <alignment vertical="center" wrapText="1"/>
    </xf>
    <xf numFmtId="2" fontId="25" fillId="0" borderId="22" xfId="0" applyNumberFormat="1" applyFont="1" applyBorder="1" applyAlignment="1">
      <alignment vertical="center" wrapText="1"/>
    </xf>
    <xf numFmtId="0" fontId="19" fillId="11" borderId="21" xfId="0" applyFont="1" applyFill="1" applyBorder="1" applyAlignment="1">
      <alignment horizontal="center" vertical="center" wrapText="1"/>
    </xf>
    <xf numFmtId="0" fontId="19" fillId="11" borderId="11" xfId="0" applyFont="1" applyFill="1" applyBorder="1" applyAlignment="1">
      <alignment vertical="center" wrapText="1"/>
    </xf>
    <xf numFmtId="2" fontId="19" fillId="11" borderId="22" xfId="0" applyNumberFormat="1" applyFont="1" applyFill="1" applyBorder="1" applyAlignment="1">
      <alignment vertical="center" wrapText="1"/>
    </xf>
    <xf numFmtId="2" fontId="24" fillId="0" borderId="11" xfId="0" applyNumberFormat="1" applyFont="1" applyFill="1" applyBorder="1" applyAlignment="1">
      <alignment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11" xfId="0" applyFont="1" applyBorder="1" applyAlignment="1">
      <alignment vertical="center" wrapText="1"/>
    </xf>
    <xf numFmtId="2" fontId="24" fillId="0" borderId="11" xfId="0" applyNumberFormat="1" applyFont="1" applyBorder="1" applyAlignment="1">
      <alignment vertical="center" wrapText="1"/>
    </xf>
    <xf numFmtId="2" fontId="24" fillId="6" borderId="11" xfId="0" applyNumberFormat="1" applyFont="1" applyFill="1" applyBorder="1" applyAlignment="1">
      <alignment horizontal="right" vertical="center" wrapText="1"/>
    </xf>
    <xf numFmtId="0" fontId="24" fillId="0" borderId="11" xfId="0" applyNumberFormat="1" applyFont="1" applyBorder="1" applyAlignment="1">
      <alignment vertical="center" wrapText="1"/>
    </xf>
    <xf numFmtId="0" fontId="29" fillId="0" borderId="0" xfId="0" applyFont="1"/>
    <xf numFmtId="0" fontId="18" fillId="2" borderId="1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8" borderId="2" xfId="0" applyFont="1" applyFill="1" applyBorder="1" applyAlignment="1">
      <alignment horizontal="center" vertical="center" wrapText="1"/>
    </xf>
    <xf numFmtId="0" fontId="0" fillId="0" borderId="0" xfId="0"/>
    <xf numFmtId="2" fontId="19" fillId="6" borderId="22" xfId="0" applyNumberFormat="1" applyFont="1" applyFill="1" applyBorder="1" applyAlignment="1">
      <alignment horizontal="left" vertical="center" wrapText="1"/>
    </xf>
    <xf numFmtId="2" fontId="19" fillId="6" borderId="22" xfId="0" applyNumberFormat="1" applyFont="1" applyFill="1" applyBorder="1" applyAlignment="1">
      <alignment vertical="center" wrapText="1"/>
    </xf>
    <xf numFmtId="0" fontId="19" fillId="6" borderId="11" xfId="0" applyNumberFormat="1" applyFont="1" applyFill="1" applyBorder="1" applyAlignment="1">
      <alignment vertical="center" wrapText="1"/>
    </xf>
    <xf numFmtId="2" fontId="24" fillId="6" borderId="22" xfId="0" applyNumberFormat="1" applyFont="1" applyFill="1" applyBorder="1" applyAlignment="1">
      <alignment vertical="center" wrapText="1"/>
    </xf>
    <xf numFmtId="2" fontId="28" fillId="11" borderId="15" xfId="0" applyNumberFormat="1" applyFont="1" applyFill="1" applyBorder="1" applyAlignment="1">
      <alignment vertical="center" wrapText="1"/>
    </xf>
    <xf numFmtId="2" fontId="27" fillId="11" borderId="17" xfId="0" applyNumberFormat="1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vertical="center" wrapText="1"/>
    </xf>
    <xf numFmtId="2" fontId="19" fillId="0" borderId="11" xfId="0" applyNumberFormat="1" applyFont="1" applyFill="1" applyBorder="1" applyAlignment="1">
      <alignment horizontal="right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3" fillId="6" borderId="8" xfId="0" applyNumberFormat="1" applyFont="1" applyFill="1" applyBorder="1" applyAlignment="1">
      <alignment horizontal="right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vertical="center" wrapText="1"/>
    </xf>
    <xf numFmtId="0" fontId="0" fillId="0" borderId="1" xfId="0" applyBorder="1"/>
    <xf numFmtId="0" fontId="0" fillId="0" borderId="7" xfId="0" applyBorder="1"/>
    <xf numFmtId="2" fontId="1" fillId="0" borderId="0" xfId="0" applyNumberFormat="1" applyFont="1" applyAlignment="1">
      <alignment horizontal="right" vertical="center"/>
    </xf>
    <xf numFmtId="2" fontId="18" fillId="6" borderId="11" xfId="0" applyNumberFormat="1" applyFont="1" applyFill="1" applyBorder="1" applyAlignment="1">
      <alignment vertical="center" wrapText="1"/>
    </xf>
    <xf numFmtId="2" fontId="32" fillId="6" borderId="11" xfId="0" applyNumberFormat="1" applyFont="1" applyFill="1" applyBorder="1" applyAlignment="1">
      <alignment vertical="center" wrapText="1"/>
    </xf>
    <xf numFmtId="2" fontId="30" fillId="6" borderId="11" xfId="0" applyNumberFormat="1" applyFont="1" applyFill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2" fontId="7" fillId="11" borderId="22" xfId="0" applyNumberFormat="1" applyFont="1" applyFill="1" applyBorder="1" applyAlignment="1">
      <alignment vertical="center" wrapText="1"/>
    </xf>
    <xf numFmtId="9" fontId="3" fillId="0" borderId="2" xfId="3" applyFont="1" applyBorder="1" applyAlignment="1">
      <alignment vertical="center" wrapText="1"/>
    </xf>
    <xf numFmtId="9" fontId="7" fillId="0" borderId="2" xfId="3" applyFont="1" applyBorder="1" applyAlignment="1">
      <alignment vertical="center" wrapText="1"/>
    </xf>
    <xf numFmtId="9" fontId="2" fillId="0" borderId="2" xfId="3" applyFont="1" applyBorder="1" applyAlignment="1">
      <alignment vertical="center" wrapText="1"/>
    </xf>
    <xf numFmtId="9" fontId="3" fillId="0" borderId="7" xfId="3" applyFont="1" applyBorder="1" applyAlignment="1">
      <alignment vertical="center" wrapText="1"/>
    </xf>
    <xf numFmtId="9" fontId="0" fillId="0" borderId="7" xfId="3" applyFont="1" applyBorder="1" applyAlignment="1">
      <alignment vertical="center" wrapText="1"/>
    </xf>
    <xf numFmtId="0" fontId="7" fillId="11" borderId="2" xfId="0" applyFont="1" applyFill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9" fontId="6" fillId="0" borderId="2" xfId="3" applyFont="1" applyBorder="1" applyAlignment="1">
      <alignment vertical="center" wrapText="1"/>
    </xf>
    <xf numFmtId="9" fontId="15" fillId="0" borderId="2" xfId="3" applyFont="1" applyBorder="1" applyAlignment="1">
      <alignment vertical="center" wrapText="1"/>
    </xf>
    <xf numFmtId="2" fontId="20" fillId="10" borderId="2" xfId="1" applyNumberFormat="1" applyFont="1" applyFill="1" applyBorder="1" applyAlignment="1">
      <alignment vertical="center" wrapText="1"/>
    </xf>
    <xf numFmtId="2" fontId="20" fillId="10" borderId="2" xfId="1" applyNumberFormat="1" applyFont="1" applyFill="1" applyBorder="1" applyAlignment="1">
      <alignment horizontal="right" vertical="center" wrapText="1"/>
    </xf>
    <xf numFmtId="2" fontId="17" fillId="11" borderId="2" xfId="1" applyNumberFormat="1" applyFont="1" applyFill="1" applyBorder="1" applyAlignment="1">
      <alignment vertical="center" wrapText="1"/>
    </xf>
    <xf numFmtId="2" fontId="17" fillId="11" borderId="2" xfId="1" applyNumberFormat="1" applyFont="1" applyFill="1" applyBorder="1" applyAlignment="1">
      <alignment horizontal="right" vertical="center" wrapText="1"/>
    </xf>
    <xf numFmtId="2" fontId="17" fillId="10" borderId="8" xfId="1" applyNumberFormat="1" applyFont="1" applyFill="1" applyBorder="1" applyAlignment="1">
      <alignment vertical="center" wrapText="1"/>
    </xf>
    <xf numFmtId="2" fontId="17" fillId="10" borderId="8" xfId="1" applyNumberFormat="1" applyFont="1" applyFill="1" applyBorder="1" applyAlignment="1">
      <alignment horizontal="right" vertical="center" wrapText="1"/>
    </xf>
    <xf numFmtId="2" fontId="6" fillId="0" borderId="8" xfId="0" applyNumberFormat="1" applyFont="1" applyBorder="1" applyAlignment="1">
      <alignment vertical="center" wrapText="1"/>
    </xf>
    <xf numFmtId="2" fontId="15" fillId="0" borderId="3" xfId="0" applyNumberFormat="1" applyFont="1" applyBorder="1" applyAlignment="1">
      <alignment vertical="center" wrapText="1"/>
    </xf>
    <xf numFmtId="2" fontId="17" fillId="10" borderId="2" xfId="1" quotePrefix="1" applyNumberFormat="1" applyFont="1" applyFill="1" applyBorder="1" applyAlignment="1">
      <alignment vertical="center" wrapText="1"/>
    </xf>
    <xf numFmtId="9" fontId="6" fillId="0" borderId="8" xfId="3" applyFont="1" applyBorder="1" applyAlignment="1">
      <alignment vertical="center" wrapText="1"/>
    </xf>
    <xf numFmtId="9" fontId="15" fillId="0" borderId="3" xfId="3" applyFont="1" applyBorder="1" applyAlignment="1">
      <alignment vertical="center" wrapText="1"/>
    </xf>
    <xf numFmtId="2" fontId="20" fillId="10" borderId="3" xfId="1" applyNumberFormat="1" applyFont="1" applyFill="1" applyBorder="1" applyAlignment="1">
      <alignment vertical="center" wrapText="1"/>
    </xf>
    <xf numFmtId="2" fontId="20" fillId="10" borderId="3" xfId="1" applyNumberFormat="1" applyFont="1" applyFill="1" applyBorder="1" applyAlignment="1">
      <alignment horizontal="right" vertical="center" wrapText="1"/>
    </xf>
    <xf numFmtId="2" fontId="17" fillId="6" borderId="2" xfId="1" applyNumberFormat="1" applyFont="1" applyFill="1" applyBorder="1" applyAlignment="1">
      <alignment vertical="center" wrapText="1"/>
    </xf>
    <xf numFmtId="2" fontId="20" fillId="11" borderId="2" xfId="1" applyNumberFormat="1" applyFont="1" applyFill="1" applyBorder="1" applyAlignment="1">
      <alignment horizontal="right" vertical="center" wrapText="1"/>
    </xf>
    <xf numFmtId="2" fontId="20" fillId="11" borderId="2" xfId="1" applyNumberFormat="1" applyFont="1" applyFill="1" applyBorder="1" applyAlignment="1">
      <alignment vertical="center" wrapText="1"/>
    </xf>
    <xf numFmtId="2" fontId="6" fillId="6" borderId="6" xfId="0" applyNumberFormat="1" applyFont="1" applyFill="1" applyBorder="1" applyAlignment="1">
      <alignment horizontal="right" vertical="center" wrapText="1"/>
    </xf>
    <xf numFmtId="0" fontId="6" fillId="11" borderId="2" xfId="0" applyFont="1" applyFill="1" applyBorder="1" applyAlignment="1">
      <alignment horizontal="left" vertical="center" wrapText="1"/>
    </xf>
    <xf numFmtId="4" fontId="8" fillId="11" borderId="2" xfId="0" applyNumberFormat="1" applyFont="1" applyFill="1" applyBorder="1" applyAlignment="1">
      <alignment horizontal="left" vertical="center" wrapText="1"/>
    </xf>
    <xf numFmtId="2" fontId="9" fillId="5" borderId="11" xfId="1" applyNumberFormat="1" applyFont="1" applyBorder="1" applyAlignment="1">
      <alignment vertical="center" wrapText="1"/>
    </xf>
    <xf numFmtId="2" fontId="9" fillId="5" borderId="17" xfId="1" applyNumberFormat="1" applyFont="1" applyBorder="1" applyAlignment="1">
      <alignment vertical="center" wrapText="1"/>
    </xf>
    <xf numFmtId="2" fontId="13" fillId="6" borderId="2" xfId="0" applyNumberFormat="1" applyFont="1" applyFill="1" applyBorder="1" applyAlignment="1">
      <alignment horizontal="right" vertical="center" wrapText="1"/>
    </xf>
    <xf numFmtId="2" fontId="6" fillId="11" borderId="2" xfId="0" applyNumberFormat="1" applyFont="1" applyFill="1" applyBorder="1" applyAlignment="1">
      <alignment horizontal="left" vertical="center" wrapText="1"/>
    </xf>
    <xf numFmtId="2" fontId="3" fillId="11" borderId="7" xfId="0" applyNumberFormat="1" applyFont="1" applyFill="1" applyBorder="1" applyAlignment="1">
      <alignment vertical="center" wrapText="1"/>
    </xf>
    <xf numFmtId="2" fontId="17" fillId="0" borderId="2" xfId="1" applyNumberFormat="1" applyFont="1" applyFill="1" applyBorder="1" applyAlignment="1">
      <alignment horizontal="right" vertical="center" wrapText="1"/>
    </xf>
    <xf numFmtId="10" fontId="3" fillId="0" borderId="2" xfId="0" applyNumberFormat="1" applyFont="1" applyBorder="1" applyAlignment="1">
      <alignment vertical="center" wrapText="1"/>
    </xf>
    <xf numFmtId="9" fontId="3" fillId="0" borderId="11" xfId="3" applyFont="1" applyBorder="1" applyAlignment="1">
      <alignment vertical="center" wrapText="1"/>
    </xf>
    <xf numFmtId="9" fontId="6" fillId="0" borderId="11" xfId="3" applyFont="1" applyBorder="1" applyAlignment="1">
      <alignment vertical="center" wrapText="1"/>
    </xf>
    <xf numFmtId="0" fontId="9" fillId="5" borderId="7" xfId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164" fontId="0" fillId="0" borderId="7" xfId="0" applyNumberFormat="1" applyBorder="1" applyAlignment="1">
      <alignment horizontal="center" vertical="center" wrapText="1"/>
    </xf>
    <xf numFmtId="164" fontId="9" fillId="5" borderId="4" xfId="1" applyNumberFormat="1" applyBorder="1" applyAlignment="1">
      <alignment horizontal="center"/>
    </xf>
    <xf numFmtId="164" fontId="9" fillId="5" borderId="3" xfId="1" applyNumberFormat="1" applyBorder="1" applyAlignment="1">
      <alignment horizontal="center"/>
    </xf>
    <xf numFmtId="0" fontId="3" fillId="0" borderId="7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2" fillId="3" borderId="18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22" fillId="7" borderId="4" xfId="2" applyFont="1" applyBorder="1" applyAlignment="1">
      <alignment horizontal="left" vertical="center"/>
    </xf>
    <xf numFmtId="0" fontId="22" fillId="7" borderId="5" xfId="2" applyFont="1" applyBorder="1" applyAlignment="1">
      <alignment horizontal="left" vertical="center"/>
    </xf>
    <xf numFmtId="0" fontId="22" fillId="7" borderId="3" xfId="2" applyFont="1" applyBorder="1" applyAlignment="1">
      <alignment horizontal="left" vertical="center"/>
    </xf>
    <xf numFmtId="0" fontId="0" fillId="0" borderId="0" xfId="0"/>
    <xf numFmtId="0" fontId="2" fillId="3" borderId="23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justify" vertical="center" wrapText="1"/>
    </xf>
    <xf numFmtId="0" fontId="2" fillId="3" borderId="19" xfId="0" applyFont="1" applyFill="1" applyBorder="1" applyAlignment="1">
      <alignment horizontal="justify" vertical="center" wrapText="1"/>
    </xf>
    <xf numFmtId="0" fontId="2" fillId="3" borderId="20" xfId="0" applyFont="1" applyFill="1" applyBorder="1" applyAlignment="1">
      <alignment horizontal="justify" vertical="center" wrapText="1"/>
    </xf>
    <xf numFmtId="0" fontId="18" fillId="3" borderId="4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vertical="center" wrapText="1"/>
    </xf>
    <xf numFmtId="0" fontId="19" fillId="12" borderId="11" xfId="0" applyFont="1" applyFill="1" applyBorder="1" applyAlignment="1">
      <alignment vertical="center" wrapText="1"/>
    </xf>
    <xf numFmtId="2" fontId="3" fillId="12" borderId="11" xfId="0" applyNumberFormat="1" applyFont="1" applyFill="1" applyBorder="1" applyAlignment="1">
      <alignment vertical="center" wrapText="1"/>
    </xf>
    <xf numFmtId="0" fontId="7" fillId="12" borderId="22" xfId="0" applyFont="1" applyFill="1" applyBorder="1" applyAlignment="1">
      <alignment vertical="center" wrapText="1"/>
    </xf>
    <xf numFmtId="2" fontId="18" fillId="12" borderId="11" xfId="0" applyNumberFormat="1" applyFont="1" applyFill="1" applyBorder="1" applyAlignment="1">
      <alignment vertical="center" wrapText="1"/>
    </xf>
    <xf numFmtId="0" fontId="19" fillId="12" borderId="21" xfId="0" applyFont="1" applyFill="1" applyBorder="1" applyAlignment="1">
      <alignment horizontal="center" vertical="center" wrapText="1"/>
    </xf>
    <xf numFmtId="2" fontId="19" fillId="12" borderId="22" xfId="0" applyNumberFormat="1" applyFont="1" applyFill="1" applyBorder="1" applyAlignment="1">
      <alignment vertical="center" wrapText="1"/>
    </xf>
    <xf numFmtId="2" fontId="6" fillId="12" borderId="2" xfId="0" applyNumberFormat="1" applyFont="1" applyFill="1" applyBorder="1" applyAlignment="1">
      <alignment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vertical="center" wrapText="1"/>
    </xf>
    <xf numFmtId="2" fontId="3" fillId="12" borderId="2" xfId="0" applyNumberFormat="1" applyFont="1" applyFill="1" applyBorder="1" applyAlignment="1">
      <alignment vertical="center" wrapText="1"/>
    </xf>
    <xf numFmtId="2" fontId="3" fillId="6" borderId="2" xfId="0" applyNumberFormat="1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left" vertical="center" wrapText="1"/>
    </xf>
    <xf numFmtId="2" fontId="26" fillId="0" borderId="2" xfId="0" applyNumberFormat="1" applyFont="1" applyFill="1" applyBorder="1" applyAlignment="1">
      <alignment horizontal="left" vertical="center" wrapText="1"/>
    </xf>
    <xf numFmtId="2" fontId="3" fillId="12" borderId="2" xfId="0" applyNumberFormat="1" applyFont="1" applyFill="1" applyBorder="1" applyAlignment="1">
      <alignment horizontal="left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12" borderId="2" xfId="0" applyFont="1" applyFill="1" applyBorder="1" applyAlignment="1">
      <alignment vertical="center" wrapText="1"/>
    </xf>
    <xf numFmtId="9" fontId="2" fillId="0" borderId="6" xfId="3" applyFont="1" applyBorder="1" applyAlignment="1">
      <alignment vertical="center" wrapText="1"/>
    </xf>
    <xf numFmtId="0" fontId="24" fillId="12" borderId="11" xfId="0" applyFont="1" applyFill="1" applyBorder="1" applyAlignment="1">
      <alignment vertical="center" wrapText="1"/>
    </xf>
    <xf numFmtId="0" fontId="19" fillId="12" borderId="11" xfId="0" applyNumberFormat="1" applyFont="1" applyFill="1" applyBorder="1" applyAlignment="1">
      <alignment vertical="center" wrapText="1"/>
    </xf>
    <xf numFmtId="2" fontId="24" fillId="12" borderId="22" xfId="0" applyNumberFormat="1" applyFont="1" applyFill="1" applyBorder="1" applyAlignment="1">
      <alignment vertical="center" wrapText="1"/>
    </xf>
    <xf numFmtId="0" fontId="19" fillId="6" borderId="11" xfId="0" applyFont="1" applyFill="1" applyBorder="1" applyAlignment="1">
      <alignment vertical="center" wrapText="1"/>
    </xf>
    <xf numFmtId="2" fontId="19" fillId="6" borderId="2" xfId="0" applyNumberFormat="1" applyFont="1" applyFill="1" applyBorder="1" applyAlignment="1">
      <alignment horizontal="right" vertical="center" wrapText="1"/>
    </xf>
    <xf numFmtId="2" fontId="19" fillId="12" borderId="2" xfId="0" applyNumberFormat="1" applyFont="1" applyFill="1" applyBorder="1" applyAlignment="1">
      <alignment horizontal="right" vertical="center" wrapText="1"/>
    </xf>
    <xf numFmtId="2" fontId="18" fillId="12" borderId="2" xfId="0" applyNumberFormat="1" applyFont="1" applyFill="1" applyBorder="1" applyAlignment="1">
      <alignment horizontal="right" vertical="center" wrapText="1"/>
    </xf>
    <xf numFmtId="2" fontId="18" fillId="6" borderId="2" xfId="0" applyNumberFormat="1" applyFont="1" applyFill="1" applyBorder="1" applyAlignment="1">
      <alignment horizontal="right" vertical="center" wrapText="1"/>
    </xf>
    <xf numFmtId="2" fontId="30" fillId="12" borderId="2" xfId="0" applyNumberFormat="1" applyFont="1" applyFill="1" applyBorder="1" applyAlignment="1">
      <alignment horizontal="right" vertical="center" wrapText="1"/>
    </xf>
    <xf numFmtId="2" fontId="3" fillId="12" borderId="2" xfId="0" applyNumberFormat="1" applyFont="1" applyFill="1" applyBorder="1" applyAlignment="1">
      <alignment horizontal="right" vertical="center" wrapText="1"/>
    </xf>
    <xf numFmtId="0" fontId="2" fillId="6" borderId="2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2" fontId="3" fillId="6" borderId="11" xfId="0" applyNumberFormat="1" applyFont="1" applyFill="1" applyBorder="1"/>
    <xf numFmtId="2" fontId="5" fillId="0" borderId="11" xfId="0" applyNumberFormat="1" applyFont="1" applyBorder="1" applyAlignment="1">
      <alignment horizontal="right"/>
    </xf>
    <xf numFmtId="0" fontId="17" fillId="12" borderId="7" xfId="1" applyFont="1" applyFill="1" applyBorder="1" applyAlignment="1">
      <alignment horizontal="left" vertical="center" wrapText="1"/>
    </xf>
    <xf numFmtId="0" fontId="0" fillId="0" borderId="24" xfId="0" applyBorder="1" applyAlignment="1">
      <alignment horizontal="left"/>
    </xf>
    <xf numFmtId="0" fontId="0" fillId="0" borderId="23" xfId="0" applyBorder="1" applyAlignment="1">
      <alignment horizontal="left"/>
    </xf>
    <xf numFmtId="2" fontId="3" fillId="6" borderId="25" xfId="0" applyNumberFormat="1" applyFont="1" applyFill="1" applyBorder="1" applyAlignment="1">
      <alignment vertical="center" wrapText="1"/>
    </xf>
    <xf numFmtId="2" fontId="7" fillId="6" borderId="25" xfId="0" applyNumberFormat="1" applyFont="1" applyFill="1" applyBorder="1" applyAlignment="1">
      <alignment vertical="center" wrapText="1"/>
    </xf>
    <xf numFmtId="2" fontId="6" fillId="0" borderId="1" xfId="0" applyNumberFormat="1" applyFont="1" applyBorder="1" applyAlignment="1">
      <alignment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21" fillId="0" borderId="26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0" fillId="0" borderId="0" xfId="0" applyNumberFormat="1" applyAlignment="1">
      <alignment vertical="center" wrapText="1"/>
    </xf>
  </cellXfs>
  <cellStyles count="4">
    <cellStyle name="Good" xfId="2" builtinId="26"/>
    <cellStyle name="Neutral" xfId="1" builtinId="28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5"/>
  <sheetViews>
    <sheetView tabSelected="1" topLeftCell="A38" zoomScaleNormal="100" workbookViewId="0">
      <selection activeCell="L258" sqref="L258:M258"/>
    </sheetView>
  </sheetViews>
  <sheetFormatPr defaultRowHeight="15" x14ac:dyDescent="0.25"/>
  <cols>
    <col min="1" max="1" width="7.28515625" customWidth="1"/>
    <col min="2" max="2" width="30.28515625" customWidth="1"/>
    <col min="3" max="4" width="10.7109375" customWidth="1"/>
    <col min="5" max="5" width="11.7109375" style="74" customWidth="1"/>
    <col min="6" max="6" width="11.28515625" style="117" customWidth="1"/>
    <col min="7" max="8" width="11.28515625" customWidth="1"/>
    <col min="9" max="9" width="11.28515625" style="74" customWidth="1"/>
    <col min="10" max="10" width="11.7109375" style="74" customWidth="1"/>
    <col min="11" max="12" width="11.7109375" customWidth="1"/>
    <col min="13" max="13" width="53" customWidth="1"/>
  </cols>
  <sheetData>
    <row r="1" spans="1:15" s="1" customFormat="1" ht="21" customHeight="1" thickBot="1" x14ac:dyDescent="0.3">
      <c r="A1" s="307" t="s">
        <v>210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</row>
    <row r="2" spans="1:15" s="1" customFormat="1" ht="33" customHeight="1" x14ac:dyDescent="0.25">
      <c r="A2" s="308" t="s">
        <v>148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10"/>
    </row>
    <row r="3" spans="1:15" s="1" customFormat="1" ht="42.6" customHeight="1" x14ac:dyDescent="0.25">
      <c r="A3" s="141" t="s">
        <v>0</v>
      </c>
      <c r="B3" s="136" t="s">
        <v>1</v>
      </c>
      <c r="C3" s="137" t="s">
        <v>111</v>
      </c>
      <c r="D3" s="137" t="s">
        <v>116</v>
      </c>
      <c r="E3" s="138" t="s">
        <v>211</v>
      </c>
      <c r="F3" s="139" t="s">
        <v>212</v>
      </c>
      <c r="G3" s="137"/>
      <c r="H3" s="137" t="s">
        <v>216</v>
      </c>
      <c r="I3" s="138" t="s">
        <v>217</v>
      </c>
      <c r="J3" s="138" t="s">
        <v>218</v>
      </c>
      <c r="K3" s="137" t="s">
        <v>117</v>
      </c>
      <c r="L3" s="137" t="s">
        <v>213</v>
      </c>
      <c r="M3" s="142" t="s">
        <v>2</v>
      </c>
    </row>
    <row r="4" spans="1:15" s="1" customFormat="1" ht="19.899999999999999" customHeight="1" x14ac:dyDescent="0.25">
      <c r="A4" s="143">
        <v>1</v>
      </c>
      <c r="B4" s="97" t="s">
        <v>4</v>
      </c>
      <c r="C4" s="41">
        <v>117539.79</v>
      </c>
      <c r="D4" s="41">
        <v>117000</v>
      </c>
      <c r="E4" s="82">
        <v>117000</v>
      </c>
      <c r="F4" s="113">
        <v>150000</v>
      </c>
      <c r="G4" s="41"/>
      <c r="H4" s="278">
        <v>150000</v>
      </c>
      <c r="I4" s="82"/>
      <c r="J4" s="82">
        <v>150000</v>
      </c>
      <c r="K4" s="41"/>
      <c r="L4" s="140">
        <v>150000</v>
      </c>
      <c r="M4" s="144" t="s">
        <v>214</v>
      </c>
    </row>
    <row r="5" spans="1:15" s="1" customFormat="1" ht="19.899999999999999" customHeight="1" x14ac:dyDescent="0.25">
      <c r="A5" s="143">
        <v>4</v>
      </c>
      <c r="B5" s="97" t="s">
        <v>145</v>
      </c>
      <c r="C5" s="41"/>
      <c r="D5" s="41"/>
      <c r="E5" s="82">
        <v>1771.92</v>
      </c>
      <c r="F5" s="113">
        <v>1000</v>
      </c>
      <c r="G5" s="41"/>
      <c r="H5" s="278">
        <v>1487.45</v>
      </c>
      <c r="I5" s="82"/>
      <c r="J5" s="82">
        <v>1500</v>
      </c>
      <c r="K5" s="41"/>
      <c r="L5" s="41">
        <v>1000</v>
      </c>
      <c r="M5" s="246" t="s">
        <v>245</v>
      </c>
    </row>
    <row r="6" spans="1:15" s="1" customFormat="1" ht="19.899999999999999" customHeight="1" x14ac:dyDescent="0.25">
      <c r="A6" s="143">
        <v>13</v>
      </c>
      <c r="B6" s="97" t="s">
        <v>16</v>
      </c>
      <c r="C6" s="41"/>
      <c r="D6" s="41"/>
      <c r="E6" s="82">
        <v>142.82</v>
      </c>
      <c r="F6" s="113"/>
      <c r="G6" s="41"/>
      <c r="H6" s="278">
        <v>194.42</v>
      </c>
      <c r="I6" s="82"/>
      <c r="J6" s="82">
        <v>100</v>
      </c>
      <c r="K6" s="41"/>
      <c r="L6" s="41"/>
      <c r="M6" s="146"/>
    </row>
    <row r="7" spans="1:15" s="1" customFormat="1" ht="19.899999999999999" customHeight="1" x14ac:dyDescent="0.25">
      <c r="A7" s="143">
        <v>112</v>
      </c>
      <c r="B7" s="97" t="s">
        <v>18</v>
      </c>
      <c r="C7" s="41">
        <v>62.5</v>
      </c>
      <c r="D7" s="41">
        <v>-777.87</v>
      </c>
      <c r="E7" s="82">
        <v>3560.98</v>
      </c>
      <c r="F7" s="113">
        <v>2000</v>
      </c>
      <c r="G7" s="41"/>
      <c r="H7" s="278">
        <v>1941.34</v>
      </c>
      <c r="I7" s="82"/>
      <c r="J7" s="82">
        <v>2000</v>
      </c>
      <c r="K7" s="41"/>
      <c r="L7" s="41">
        <v>2000</v>
      </c>
      <c r="M7" s="246"/>
    </row>
    <row r="8" spans="1:15" s="1" customFormat="1" ht="19.899999999999999" customHeight="1" x14ac:dyDescent="0.2">
      <c r="A8" s="143">
        <v>133</v>
      </c>
      <c r="B8" s="97" t="s">
        <v>94</v>
      </c>
      <c r="C8" s="41">
        <v>4260.3500000000004</v>
      </c>
      <c r="D8" s="41">
        <v>5343.56</v>
      </c>
      <c r="E8" s="82">
        <v>5922.66</v>
      </c>
      <c r="F8" s="113">
        <v>2500</v>
      </c>
      <c r="G8" s="41"/>
      <c r="H8" s="278">
        <v>2837.67</v>
      </c>
      <c r="I8" s="82"/>
      <c r="J8" s="342">
        <v>3000</v>
      </c>
      <c r="K8" s="41"/>
      <c r="L8" s="41">
        <v>2500</v>
      </c>
      <c r="M8" s="246" t="s">
        <v>245</v>
      </c>
    </row>
    <row r="9" spans="1:15" s="1" customFormat="1" ht="19.899999999999999" customHeight="1" x14ac:dyDescent="0.25">
      <c r="A9" s="143">
        <v>115</v>
      </c>
      <c r="B9" s="97" t="s">
        <v>128</v>
      </c>
      <c r="C9" s="41">
        <v>444.76</v>
      </c>
      <c r="D9" s="41">
        <v>959.57</v>
      </c>
      <c r="E9" s="82">
        <v>822.18</v>
      </c>
      <c r="F9" s="113">
        <v>300</v>
      </c>
      <c r="G9" s="41"/>
      <c r="H9" s="278">
        <v>558.41</v>
      </c>
      <c r="I9" s="82"/>
      <c r="J9" s="82">
        <v>600</v>
      </c>
      <c r="K9" s="41"/>
      <c r="L9" s="41">
        <v>300</v>
      </c>
      <c r="M9" s="246" t="s">
        <v>245</v>
      </c>
    </row>
    <row r="10" spans="1:15" s="1" customFormat="1" ht="19.899999999999999" customHeight="1" x14ac:dyDescent="0.25">
      <c r="A10" s="143">
        <v>119</v>
      </c>
      <c r="B10" s="97" t="s">
        <v>129</v>
      </c>
      <c r="C10" s="41">
        <v>3000</v>
      </c>
      <c r="D10" s="41">
        <v>3000</v>
      </c>
      <c r="E10" s="82">
        <v>3000</v>
      </c>
      <c r="F10" s="113">
        <v>2500</v>
      </c>
      <c r="G10" s="41"/>
      <c r="H10" s="278">
        <v>2385.8000000000002</v>
      </c>
      <c r="I10" s="82"/>
      <c r="J10" s="82">
        <v>2385.8000000000002</v>
      </c>
      <c r="K10" s="41"/>
      <c r="L10" s="314">
        <v>1500</v>
      </c>
      <c r="M10" s="315" t="s">
        <v>305</v>
      </c>
    </row>
    <row r="11" spans="1:15" s="1" customFormat="1" ht="19.899999999999999" customHeight="1" x14ac:dyDescent="0.25">
      <c r="A11" s="143">
        <v>79</v>
      </c>
      <c r="B11" s="97" t="s">
        <v>130</v>
      </c>
      <c r="C11" s="41">
        <v>0</v>
      </c>
      <c r="D11" s="41">
        <v>2194.5300000000002</v>
      </c>
      <c r="E11" s="82">
        <v>2672.12</v>
      </c>
      <c r="F11" s="113">
        <v>2000</v>
      </c>
      <c r="G11" s="41"/>
      <c r="H11" s="278">
        <v>0</v>
      </c>
      <c r="I11" s="82"/>
      <c r="J11" s="82">
        <v>2634</v>
      </c>
      <c r="K11" s="41"/>
      <c r="L11" s="41">
        <v>2000</v>
      </c>
      <c r="M11" s="145" t="s">
        <v>215</v>
      </c>
    </row>
    <row r="12" spans="1:15" s="1" customFormat="1" ht="19.899999999999999" customHeight="1" x14ac:dyDescent="0.25">
      <c r="A12" s="143">
        <v>106</v>
      </c>
      <c r="B12" s="97" t="s">
        <v>151</v>
      </c>
      <c r="C12" s="41">
        <v>166.88</v>
      </c>
      <c r="D12" s="41">
        <v>80.42</v>
      </c>
      <c r="E12" s="82">
        <v>50.01</v>
      </c>
      <c r="F12" s="113"/>
      <c r="G12" s="41"/>
      <c r="H12" s="278">
        <v>0</v>
      </c>
      <c r="I12" s="82"/>
      <c r="J12" s="82">
        <v>0</v>
      </c>
      <c r="K12" s="41"/>
      <c r="L12" s="41"/>
      <c r="M12" s="145" t="s">
        <v>219</v>
      </c>
    </row>
    <row r="13" spans="1:15" s="1" customFormat="1" ht="33" customHeight="1" x14ac:dyDescent="0.25">
      <c r="A13" s="143">
        <v>107</v>
      </c>
      <c r="B13" s="97" t="s">
        <v>152</v>
      </c>
      <c r="C13" s="41"/>
      <c r="D13" s="41"/>
      <c r="E13" s="82"/>
      <c r="F13" s="113">
        <v>100</v>
      </c>
      <c r="G13" s="41"/>
      <c r="H13" s="278">
        <v>0</v>
      </c>
      <c r="I13" s="82"/>
      <c r="J13" s="82">
        <v>0</v>
      </c>
      <c r="K13" s="41"/>
      <c r="L13" s="41">
        <v>100</v>
      </c>
      <c r="M13" s="247" t="s">
        <v>246</v>
      </c>
      <c r="N13" s="17"/>
      <c r="O13" s="17"/>
    </row>
    <row r="14" spans="1:15" s="1" customFormat="1" ht="19.899999999999999" customHeight="1" x14ac:dyDescent="0.25">
      <c r="A14" s="143">
        <v>109</v>
      </c>
      <c r="B14" s="97" t="s">
        <v>158</v>
      </c>
      <c r="C14" s="41">
        <v>0</v>
      </c>
      <c r="D14" s="41"/>
      <c r="E14" s="82">
        <v>0</v>
      </c>
      <c r="F14" s="113"/>
      <c r="G14" s="41"/>
      <c r="H14" s="278">
        <v>0</v>
      </c>
      <c r="I14" s="82"/>
      <c r="J14" s="82">
        <v>0</v>
      </c>
      <c r="K14" s="41"/>
      <c r="L14" s="41"/>
      <c r="M14" s="147" t="s">
        <v>219</v>
      </c>
    </row>
    <row r="15" spans="1:15" ht="32.25" customHeight="1" x14ac:dyDescent="0.25">
      <c r="A15" s="143">
        <v>111</v>
      </c>
      <c r="B15" s="97" t="s">
        <v>160</v>
      </c>
      <c r="C15" s="41"/>
      <c r="D15" s="41"/>
      <c r="E15" s="82">
        <v>22.61</v>
      </c>
      <c r="F15" s="113"/>
      <c r="G15" s="41"/>
      <c r="H15" s="278">
        <v>0</v>
      </c>
      <c r="I15" s="82"/>
      <c r="J15" s="82">
        <v>0</v>
      </c>
      <c r="K15" s="41"/>
      <c r="L15" s="41"/>
      <c r="M15" s="147" t="s">
        <v>219</v>
      </c>
    </row>
    <row r="16" spans="1:15" s="1" customFormat="1" ht="29.45" customHeight="1" x14ac:dyDescent="0.25">
      <c r="A16" s="143">
        <v>151</v>
      </c>
      <c r="B16" s="97" t="s">
        <v>153</v>
      </c>
      <c r="C16" s="41"/>
      <c r="D16" s="41"/>
      <c r="E16" s="82">
        <v>118.12</v>
      </c>
      <c r="F16" s="113"/>
      <c r="G16" s="41"/>
      <c r="H16" s="278">
        <v>0</v>
      </c>
      <c r="I16" s="82"/>
      <c r="J16" s="82">
        <v>0</v>
      </c>
      <c r="K16" s="41"/>
      <c r="L16" s="41"/>
      <c r="M16" s="147" t="s">
        <v>219</v>
      </c>
    </row>
    <row r="17" spans="1:16" s="1" customFormat="1" ht="48" customHeight="1" x14ac:dyDescent="0.25">
      <c r="A17" s="143">
        <v>117</v>
      </c>
      <c r="B17" s="97" t="s">
        <v>87</v>
      </c>
      <c r="C17" s="41">
        <v>0</v>
      </c>
      <c r="D17" s="41">
        <v>0</v>
      </c>
      <c r="E17" s="82">
        <v>7071.05</v>
      </c>
      <c r="F17" s="113">
        <v>6000</v>
      </c>
      <c r="G17" s="41"/>
      <c r="H17" s="278">
        <v>6007.46</v>
      </c>
      <c r="I17" s="82">
        <v>0</v>
      </c>
      <c r="J17" s="82">
        <v>14200</v>
      </c>
      <c r="K17" s="41">
        <v>0</v>
      </c>
      <c r="L17" s="41"/>
      <c r="M17" s="145" t="s">
        <v>220</v>
      </c>
    </row>
    <row r="18" spans="1:16" s="1" customFormat="1" ht="19.899999999999999" customHeight="1" thickBot="1" x14ac:dyDescent="0.3">
      <c r="A18" s="148"/>
      <c r="B18" s="131" t="s">
        <v>3</v>
      </c>
      <c r="C18" s="132">
        <f t="shared" ref="C18:H18" si="0">SUM(C4:C17)</f>
        <v>125474.28</v>
      </c>
      <c r="D18" s="132">
        <f t="shared" si="0"/>
        <v>127800.21</v>
      </c>
      <c r="E18" s="133">
        <f t="shared" ref="E18" si="1">SUM(E4:E17)</f>
        <v>142154.46999999997</v>
      </c>
      <c r="F18" s="134">
        <f>SUM(F4:F17)</f>
        <v>166400</v>
      </c>
      <c r="G18" s="132">
        <f t="shared" si="0"/>
        <v>0</v>
      </c>
      <c r="H18" s="279">
        <f t="shared" si="0"/>
        <v>165412.55000000002</v>
      </c>
      <c r="I18" s="133"/>
      <c r="J18" s="133">
        <f>SUM(J4:J17)</f>
        <v>176419.8</v>
      </c>
      <c r="K18" s="132"/>
      <c r="L18" s="132">
        <f>SUM(L4:L17)</f>
        <v>159400</v>
      </c>
      <c r="M18" s="130" t="s">
        <v>247</v>
      </c>
    </row>
    <row r="19" spans="1:16" s="1" customFormat="1" ht="19.899999999999999" customHeight="1" thickBot="1" x14ac:dyDescent="0.3">
      <c r="A19" s="149"/>
      <c r="B19" s="11"/>
      <c r="C19" s="94"/>
      <c r="D19" s="94"/>
      <c r="E19" s="88"/>
      <c r="F19" s="135"/>
      <c r="G19" s="94"/>
      <c r="H19" s="94"/>
      <c r="I19" s="125"/>
      <c r="J19" s="125"/>
      <c r="K19" s="94"/>
      <c r="L19" s="94"/>
      <c r="M19" s="94"/>
    </row>
    <row r="20" spans="1:16" s="1" customFormat="1" ht="31.5" customHeight="1" x14ac:dyDescent="0.25">
      <c r="A20" s="296" t="s">
        <v>113</v>
      </c>
      <c r="B20" s="297"/>
      <c r="C20" s="297"/>
      <c r="D20" s="297"/>
      <c r="E20" s="297"/>
      <c r="F20" s="297"/>
      <c r="G20" s="297"/>
      <c r="H20" s="297"/>
      <c r="I20" s="297"/>
      <c r="J20" s="297"/>
      <c r="K20" s="297"/>
      <c r="L20" s="297"/>
      <c r="M20" s="298"/>
    </row>
    <row r="21" spans="1:16" s="1" customFormat="1" ht="54.75" customHeight="1" x14ac:dyDescent="0.25">
      <c r="A21" s="181" t="s">
        <v>0</v>
      </c>
      <c r="B21" s="182" t="s">
        <v>1</v>
      </c>
      <c r="C21" s="183" t="s">
        <v>112</v>
      </c>
      <c r="D21" s="183" t="s">
        <v>165</v>
      </c>
      <c r="E21" s="184" t="s">
        <v>118</v>
      </c>
      <c r="F21" s="185" t="s">
        <v>221</v>
      </c>
      <c r="G21" s="183" t="s">
        <v>306</v>
      </c>
      <c r="H21" s="183" t="s">
        <v>308</v>
      </c>
      <c r="I21" s="184" t="s">
        <v>237</v>
      </c>
      <c r="J21" s="184"/>
      <c r="K21" s="183" t="s">
        <v>223</v>
      </c>
      <c r="L21" s="183" t="s">
        <v>224</v>
      </c>
      <c r="M21" s="186" t="s">
        <v>2</v>
      </c>
      <c r="O21" s="223"/>
      <c r="P21" s="223"/>
    </row>
    <row r="22" spans="1:16" s="1" customFormat="1" ht="27.75" customHeight="1" x14ac:dyDescent="0.25">
      <c r="A22" s="193">
        <v>80</v>
      </c>
      <c r="B22" s="194" t="s">
        <v>88</v>
      </c>
      <c r="C22" s="195">
        <v>1850</v>
      </c>
      <c r="D22" s="195">
        <v>2000</v>
      </c>
      <c r="E22" s="199">
        <v>2000</v>
      </c>
      <c r="F22" s="197">
        <v>800</v>
      </c>
      <c r="G22" s="198"/>
      <c r="H22" s="198"/>
      <c r="I22" s="242">
        <v>800</v>
      </c>
      <c r="J22" s="199"/>
      <c r="K22" s="199">
        <v>800</v>
      </c>
      <c r="L22" s="199">
        <v>0</v>
      </c>
      <c r="M22" s="224" t="s">
        <v>225</v>
      </c>
      <c r="O22" s="223"/>
      <c r="P22" s="223"/>
    </row>
    <row r="23" spans="1:16" s="1" customFormat="1" ht="27.75" customHeight="1" x14ac:dyDescent="0.25">
      <c r="A23" s="193">
        <v>81</v>
      </c>
      <c r="B23" s="194" t="s">
        <v>176</v>
      </c>
      <c r="C23" s="195">
        <v>175.83</v>
      </c>
      <c r="D23" s="195">
        <v>250</v>
      </c>
      <c r="E23" s="199">
        <v>250</v>
      </c>
      <c r="F23" s="197">
        <v>300</v>
      </c>
      <c r="G23" s="195">
        <v>250</v>
      </c>
      <c r="H23" s="198"/>
      <c r="I23" s="243">
        <v>200</v>
      </c>
      <c r="J23" s="199"/>
      <c r="K23" s="196">
        <v>600</v>
      </c>
      <c r="L23" s="196">
        <v>150</v>
      </c>
      <c r="M23" s="200" t="s">
        <v>226</v>
      </c>
      <c r="O23" s="223"/>
      <c r="P23" s="223"/>
    </row>
    <row r="24" spans="1:16" s="1" customFormat="1" ht="19.899999999999999" customHeight="1" x14ac:dyDescent="0.25">
      <c r="A24" s="193">
        <v>82</v>
      </c>
      <c r="B24" s="194" t="s">
        <v>177</v>
      </c>
      <c r="C24" s="195">
        <v>350</v>
      </c>
      <c r="D24" s="195">
        <v>400</v>
      </c>
      <c r="E24" s="199">
        <v>400</v>
      </c>
      <c r="F24" s="197">
        <v>300</v>
      </c>
      <c r="G24" s="198"/>
      <c r="H24" s="198"/>
      <c r="I24" s="243">
        <v>300</v>
      </c>
      <c r="J24" s="199"/>
      <c r="K24" s="199">
        <v>300</v>
      </c>
      <c r="L24" s="199">
        <v>0</v>
      </c>
      <c r="M24" s="224" t="s">
        <v>225</v>
      </c>
      <c r="O24" s="223"/>
      <c r="P24" s="223"/>
    </row>
    <row r="25" spans="1:16" s="1" customFormat="1" ht="24.75" customHeight="1" x14ac:dyDescent="0.25">
      <c r="A25" s="193">
        <v>83</v>
      </c>
      <c r="B25" s="194" t="s">
        <v>89</v>
      </c>
      <c r="C25" s="195">
        <v>1550</v>
      </c>
      <c r="D25" s="195">
        <v>1600</v>
      </c>
      <c r="E25" s="199">
        <v>1600</v>
      </c>
      <c r="F25" s="197">
        <v>800</v>
      </c>
      <c r="G25" s="198"/>
      <c r="H25" s="198"/>
      <c r="I25" s="243">
        <v>800</v>
      </c>
      <c r="J25" s="199"/>
      <c r="K25" s="199">
        <v>800</v>
      </c>
      <c r="L25" s="199">
        <v>0</v>
      </c>
      <c r="M25" s="224" t="s">
        <v>225</v>
      </c>
      <c r="O25" s="223"/>
      <c r="P25" s="223"/>
    </row>
    <row r="26" spans="1:16" s="1" customFormat="1" ht="20.25" customHeight="1" x14ac:dyDescent="0.25">
      <c r="A26" s="193">
        <v>84</v>
      </c>
      <c r="B26" s="194" t="s">
        <v>189</v>
      </c>
      <c r="C26" s="195">
        <v>350</v>
      </c>
      <c r="D26" s="195">
        <v>400</v>
      </c>
      <c r="E26" s="199">
        <v>400</v>
      </c>
      <c r="F26" s="197">
        <v>100</v>
      </c>
      <c r="G26" s="198"/>
      <c r="H26" s="198"/>
      <c r="I26" s="243">
        <v>100</v>
      </c>
      <c r="J26" s="199"/>
      <c r="K26" s="199">
        <v>100</v>
      </c>
      <c r="L26" s="199">
        <v>0</v>
      </c>
      <c r="M26" s="224" t="s">
        <v>225</v>
      </c>
      <c r="O26" s="223"/>
      <c r="P26" s="223"/>
    </row>
    <row r="27" spans="1:16" s="1" customFormat="1" ht="22.5" customHeight="1" x14ac:dyDescent="0.25">
      <c r="A27" s="193"/>
      <c r="B27" s="194" t="s">
        <v>190</v>
      </c>
      <c r="C27" s="195">
        <v>0</v>
      </c>
      <c r="D27" s="195">
        <v>0</v>
      </c>
      <c r="E27" s="199">
        <v>0</v>
      </c>
      <c r="F27" s="197">
        <v>200</v>
      </c>
      <c r="G27" s="198"/>
      <c r="H27" s="198"/>
      <c r="I27" s="243">
        <v>200</v>
      </c>
      <c r="J27" s="199"/>
      <c r="K27" s="199">
        <v>200</v>
      </c>
      <c r="L27" s="199">
        <v>0</v>
      </c>
      <c r="M27" s="224" t="s">
        <v>225</v>
      </c>
      <c r="O27" s="223"/>
      <c r="P27" s="223"/>
    </row>
    <row r="28" spans="1:16" s="1" customFormat="1" ht="25.5" customHeight="1" x14ac:dyDescent="0.25">
      <c r="A28" s="193">
        <v>85</v>
      </c>
      <c r="B28" s="194" t="s">
        <v>90</v>
      </c>
      <c r="C28" s="195">
        <v>2000</v>
      </c>
      <c r="D28" s="195">
        <v>2100</v>
      </c>
      <c r="E28" s="199">
        <v>2100</v>
      </c>
      <c r="F28" s="197">
        <v>2500</v>
      </c>
      <c r="G28" s="198"/>
      <c r="H28" s="198"/>
      <c r="I28" s="243">
        <v>3000</v>
      </c>
      <c r="J28" s="199"/>
      <c r="K28" s="199">
        <v>3000</v>
      </c>
      <c r="L28" s="195">
        <v>0</v>
      </c>
      <c r="M28" s="224" t="s">
        <v>225</v>
      </c>
      <c r="O28" s="223"/>
      <c r="P28" s="223"/>
    </row>
    <row r="29" spans="1:16" s="1" customFormat="1" ht="25.5" customHeight="1" x14ac:dyDescent="0.25">
      <c r="A29" s="193">
        <v>86</v>
      </c>
      <c r="B29" s="194" t="s">
        <v>191</v>
      </c>
      <c r="C29" s="195">
        <v>1500</v>
      </c>
      <c r="D29" s="195">
        <v>1600</v>
      </c>
      <c r="E29" s="199">
        <v>1600</v>
      </c>
      <c r="F29" s="197">
        <v>7000</v>
      </c>
      <c r="G29" s="198"/>
      <c r="H29" s="198"/>
      <c r="I29" s="243">
        <v>7000</v>
      </c>
      <c r="J29" s="199"/>
      <c r="K29" s="199">
        <v>7000</v>
      </c>
      <c r="L29" s="195">
        <v>0</v>
      </c>
      <c r="M29" s="224" t="s">
        <v>225</v>
      </c>
      <c r="O29" s="223"/>
      <c r="P29" s="223"/>
    </row>
    <row r="30" spans="1:16" s="1" customFormat="1" ht="24" customHeight="1" x14ac:dyDescent="0.25">
      <c r="A30" s="193"/>
      <c r="B30" s="194" t="s">
        <v>192</v>
      </c>
      <c r="C30" s="195">
        <v>9000</v>
      </c>
      <c r="D30" s="195">
        <v>0</v>
      </c>
      <c r="E30" s="199">
        <v>0</v>
      </c>
      <c r="F30" s="197">
        <v>1500</v>
      </c>
      <c r="G30" s="198"/>
      <c r="H30" s="198"/>
      <c r="I30" s="243">
        <v>3000</v>
      </c>
      <c r="J30" s="199"/>
      <c r="K30" s="199">
        <v>9000</v>
      </c>
      <c r="L30" s="199">
        <v>1500</v>
      </c>
      <c r="M30" s="224" t="s">
        <v>227</v>
      </c>
      <c r="O30" s="223"/>
      <c r="P30" s="223"/>
    </row>
    <row r="31" spans="1:16" s="1" customFormat="1" ht="33.75" customHeight="1" x14ac:dyDescent="0.25">
      <c r="A31" s="193">
        <v>87</v>
      </c>
      <c r="B31" s="194" t="s">
        <v>91</v>
      </c>
      <c r="C31" s="195">
        <v>600</v>
      </c>
      <c r="D31" s="195">
        <v>650</v>
      </c>
      <c r="E31" s="199">
        <v>650</v>
      </c>
      <c r="F31" s="197">
        <v>700</v>
      </c>
      <c r="G31" s="198"/>
      <c r="H31" s="198"/>
      <c r="I31" s="243">
        <v>1300</v>
      </c>
      <c r="J31" s="199"/>
      <c r="K31" s="196">
        <v>3000</v>
      </c>
      <c r="L31" s="196">
        <v>600</v>
      </c>
      <c r="M31" s="200" t="s">
        <v>231</v>
      </c>
      <c r="O31" s="223"/>
      <c r="P31" s="223"/>
    </row>
    <row r="32" spans="1:16" s="1" customFormat="1" ht="39.75" customHeight="1" x14ac:dyDescent="0.25">
      <c r="A32" s="193">
        <v>88</v>
      </c>
      <c r="B32" s="194" t="s">
        <v>92</v>
      </c>
      <c r="C32" s="195">
        <v>6183.1</v>
      </c>
      <c r="D32" s="195">
        <v>8000</v>
      </c>
      <c r="E32" s="201">
        <v>0</v>
      </c>
      <c r="F32" s="197">
        <v>5100</v>
      </c>
      <c r="G32" s="198"/>
      <c r="H32" s="198"/>
      <c r="I32" s="243">
        <v>9700</v>
      </c>
      <c r="J32" s="202"/>
      <c r="K32" s="199">
        <v>46000</v>
      </c>
      <c r="L32" s="199">
        <v>4600</v>
      </c>
      <c r="M32" s="225" t="s">
        <v>232</v>
      </c>
      <c r="O32" s="223"/>
      <c r="P32" s="223"/>
    </row>
    <row r="33" spans="1:16" s="1" customFormat="1" ht="24.75" customHeight="1" x14ac:dyDescent="0.25">
      <c r="A33" s="203">
        <v>89</v>
      </c>
      <c r="B33" s="204" t="s">
        <v>193</v>
      </c>
      <c r="C33" s="205">
        <v>8500</v>
      </c>
      <c r="D33" s="205">
        <v>8600</v>
      </c>
      <c r="E33" s="201">
        <v>8600</v>
      </c>
      <c r="F33" s="206">
        <v>0</v>
      </c>
      <c r="G33" s="207"/>
      <c r="H33" s="207"/>
      <c r="I33" s="244">
        <v>0</v>
      </c>
      <c r="J33" s="202"/>
      <c r="K33" s="205">
        <v>0</v>
      </c>
      <c r="L33" s="205">
        <v>0</v>
      </c>
      <c r="M33" s="208" t="s">
        <v>229</v>
      </c>
      <c r="O33" s="223"/>
      <c r="P33" s="223"/>
    </row>
    <row r="34" spans="1:16" s="1" customFormat="1" ht="81" customHeight="1" x14ac:dyDescent="0.25">
      <c r="A34" s="209">
        <v>90</v>
      </c>
      <c r="B34" s="210" t="s">
        <v>93</v>
      </c>
      <c r="C34" s="195">
        <v>6488.29</v>
      </c>
      <c r="D34" s="195">
        <v>6500</v>
      </c>
      <c r="E34" s="199">
        <v>6500</v>
      </c>
      <c r="F34" s="197">
        <v>10500</v>
      </c>
      <c r="G34" s="198"/>
      <c r="H34" s="196" t="s">
        <v>324</v>
      </c>
      <c r="I34" s="316">
        <v>1500</v>
      </c>
      <c r="J34" s="202"/>
      <c r="K34" s="199">
        <v>2000</v>
      </c>
      <c r="L34" s="202">
        <v>0</v>
      </c>
      <c r="M34" s="211" t="s">
        <v>322</v>
      </c>
      <c r="O34" s="223"/>
      <c r="P34" s="223"/>
    </row>
    <row r="35" spans="1:16" s="1" customFormat="1" ht="63.75" customHeight="1" x14ac:dyDescent="0.25">
      <c r="A35" s="209" t="s">
        <v>173</v>
      </c>
      <c r="B35" s="210" t="s">
        <v>325</v>
      </c>
      <c r="C35" s="195"/>
      <c r="D35" s="195"/>
      <c r="E35" s="199"/>
      <c r="F35" s="197"/>
      <c r="G35" s="198"/>
      <c r="H35" s="199">
        <v>6200</v>
      </c>
      <c r="I35" s="316">
        <v>7800</v>
      </c>
      <c r="J35" s="202"/>
      <c r="K35" s="199">
        <v>6200</v>
      </c>
      <c r="L35" s="202">
        <v>6000</v>
      </c>
      <c r="M35" s="211" t="s">
        <v>228</v>
      </c>
      <c r="O35" s="223"/>
      <c r="P35" s="223"/>
    </row>
    <row r="36" spans="1:16" s="1" customFormat="1" ht="34.5" customHeight="1" x14ac:dyDescent="0.25">
      <c r="A36" s="317">
        <v>91</v>
      </c>
      <c r="B36" s="313" t="s">
        <v>327</v>
      </c>
      <c r="C36" s="195">
        <v>11000</v>
      </c>
      <c r="D36" s="195">
        <v>11250</v>
      </c>
      <c r="E36" s="199">
        <v>11250</v>
      </c>
      <c r="F36" s="197">
        <v>9000</v>
      </c>
      <c r="G36" s="198"/>
      <c r="H36" s="198"/>
      <c r="I36" s="243">
        <v>10500</v>
      </c>
      <c r="J36" s="212"/>
      <c r="K36" s="199">
        <v>15000</v>
      </c>
      <c r="L36" s="199">
        <v>1500</v>
      </c>
      <c r="M36" s="318" t="s">
        <v>326</v>
      </c>
      <c r="O36" s="223"/>
      <c r="P36" s="223"/>
    </row>
    <row r="37" spans="1:16" s="1" customFormat="1" ht="48.75" customHeight="1" x14ac:dyDescent="0.25">
      <c r="A37" s="317">
        <v>92</v>
      </c>
      <c r="B37" s="330" t="s">
        <v>209</v>
      </c>
      <c r="C37" s="199">
        <v>4000</v>
      </c>
      <c r="D37" s="199">
        <v>4100</v>
      </c>
      <c r="E37" s="199">
        <v>4100</v>
      </c>
      <c r="F37" s="216">
        <v>13000</v>
      </c>
      <c r="G37" s="226"/>
      <c r="H37" s="331">
        <v>2000</v>
      </c>
      <c r="I37" s="316">
        <v>11200</v>
      </c>
      <c r="J37" s="199"/>
      <c r="K37" s="199">
        <v>15000</v>
      </c>
      <c r="L37" s="199">
        <v>200</v>
      </c>
      <c r="M37" s="332" t="s">
        <v>340</v>
      </c>
      <c r="O37" s="223"/>
      <c r="P37" s="223"/>
    </row>
    <row r="38" spans="1:16" s="1" customFormat="1" ht="34.5" customHeight="1" x14ac:dyDescent="0.25">
      <c r="A38" s="193">
        <v>93</v>
      </c>
      <c r="B38" s="333" t="s">
        <v>95</v>
      </c>
      <c r="C38" s="195">
        <v>1325</v>
      </c>
      <c r="D38" s="195">
        <v>1400</v>
      </c>
      <c r="E38" s="199">
        <v>1400</v>
      </c>
      <c r="F38" s="197">
        <v>1733</v>
      </c>
      <c r="G38" s="198"/>
      <c r="H38" s="198"/>
      <c r="I38" s="243">
        <v>2066</v>
      </c>
      <c r="J38" s="199"/>
      <c r="K38" s="195">
        <v>4000</v>
      </c>
      <c r="L38" s="199">
        <v>333</v>
      </c>
      <c r="M38" s="318" t="s">
        <v>341</v>
      </c>
      <c r="O38" s="223"/>
      <c r="P38" s="223"/>
    </row>
    <row r="39" spans="1:16" s="1" customFormat="1" ht="41.25" customHeight="1" x14ac:dyDescent="0.25">
      <c r="A39" s="213">
        <v>118</v>
      </c>
      <c r="B39" s="214" t="s">
        <v>230</v>
      </c>
      <c r="C39" s="215">
        <v>1550</v>
      </c>
      <c r="D39" s="215">
        <v>1600</v>
      </c>
      <c r="E39" s="202">
        <v>0</v>
      </c>
      <c r="F39" s="216">
        <v>500</v>
      </c>
      <c r="G39" s="217"/>
      <c r="H39" s="217"/>
      <c r="I39" s="245">
        <v>1000</v>
      </c>
      <c r="J39" s="202"/>
      <c r="K39" s="215">
        <v>4000</v>
      </c>
      <c r="L39" s="202">
        <v>500</v>
      </c>
      <c r="M39" s="227" t="s">
        <v>141</v>
      </c>
      <c r="O39" s="223"/>
      <c r="P39" s="223"/>
    </row>
    <row r="40" spans="1:16" s="1" customFormat="1" ht="31.9" customHeight="1" x14ac:dyDescent="0.25">
      <c r="A40" s="193">
        <v>122</v>
      </c>
      <c r="B40" s="194" t="s">
        <v>108</v>
      </c>
      <c r="C40" s="195">
        <v>2000</v>
      </c>
      <c r="D40" s="195">
        <v>2500</v>
      </c>
      <c r="E40" s="199">
        <v>2500</v>
      </c>
      <c r="F40" s="232">
        <v>3000</v>
      </c>
      <c r="G40" s="198"/>
      <c r="H40" s="198"/>
      <c r="I40" s="243">
        <v>3500</v>
      </c>
      <c r="J40" s="199"/>
      <c r="K40" s="195">
        <v>10000</v>
      </c>
      <c r="L40" s="199">
        <v>500</v>
      </c>
      <c r="M40" s="218"/>
      <c r="O40" s="223"/>
      <c r="P40" s="223"/>
    </row>
    <row r="41" spans="1:16" s="1" customFormat="1" ht="41.25" customHeight="1" thickBot="1" x14ac:dyDescent="0.3">
      <c r="A41" s="148"/>
      <c r="B41" s="187" t="s">
        <v>3</v>
      </c>
      <c r="C41" s="188">
        <f>SUM(C22:C40)</f>
        <v>58422.22</v>
      </c>
      <c r="D41" s="188">
        <f>SUM(D22:D40)</f>
        <v>52950</v>
      </c>
      <c r="E41" s="189">
        <f>SUM(E22:E40)</f>
        <v>43350</v>
      </c>
      <c r="F41" s="190">
        <f>SUM(F22:F40)</f>
        <v>57033</v>
      </c>
      <c r="G41" s="191"/>
      <c r="H41" s="191"/>
      <c r="I41" s="189">
        <f>SUM(I22:I40)</f>
        <v>63966</v>
      </c>
      <c r="J41" s="189">
        <f>SUM(J22:J40)</f>
        <v>0</v>
      </c>
      <c r="K41" s="192">
        <f>SUM(K22:K40)</f>
        <v>127000</v>
      </c>
      <c r="L41" s="229">
        <f>SUM(L22:L40)</f>
        <v>15883</v>
      </c>
      <c r="M41" s="228" t="s">
        <v>238</v>
      </c>
      <c r="O41" s="223"/>
      <c r="P41" s="223"/>
    </row>
    <row r="42" spans="1:16" s="1" customFormat="1" ht="42" customHeight="1" thickBot="1" x14ac:dyDescent="0.3">
      <c r="A42" s="50"/>
      <c r="B42" s="58"/>
      <c r="C42" s="59"/>
      <c r="D42" s="59"/>
      <c r="E42" s="64"/>
      <c r="F42" s="114"/>
      <c r="G42" s="40"/>
      <c r="H42" s="40"/>
      <c r="I42" s="88"/>
      <c r="J42" s="125"/>
      <c r="K42" s="94"/>
      <c r="L42" s="94"/>
      <c r="M42" s="94"/>
    </row>
    <row r="43" spans="1:16" s="1" customFormat="1" ht="28.5" customHeight="1" thickBot="1" x14ac:dyDescent="0.3">
      <c r="A43" s="311" t="s">
        <v>199</v>
      </c>
      <c r="B43" s="312"/>
      <c r="C43" s="312"/>
      <c r="D43" s="312"/>
      <c r="E43" s="312"/>
      <c r="F43" s="312"/>
      <c r="G43" s="312"/>
      <c r="H43" s="312"/>
      <c r="I43" s="312"/>
      <c r="J43" s="312"/>
      <c r="K43" s="312"/>
      <c r="L43" s="312"/>
      <c r="M43" s="312"/>
    </row>
    <row r="44" spans="1:16" s="1" customFormat="1" ht="55.5" customHeight="1" thickBot="1" x14ac:dyDescent="0.3">
      <c r="A44" s="219" t="s">
        <v>0</v>
      </c>
      <c r="B44" s="220" t="s">
        <v>1</v>
      </c>
      <c r="C44" s="221" t="s">
        <v>112</v>
      </c>
      <c r="D44" s="221" t="s">
        <v>165</v>
      </c>
      <c r="E44" s="222" t="s">
        <v>233</v>
      </c>
      <c r="F44" s="109" t="s">
        <v>234</v>
      </c>
      <c r="G44" s="221" t="s">
        <v>306</v>
      </c>
      <c r="H44" s="221" t="s">
        <v>309</v>
      </c>
      <c r="I44" s="222" t="s">
        <v>239</v>
      </c>
      <c r="J44" s="222"/>
      <c r="K44" s="221" t="s">
        <v>223</v>
      </c>
      <c r="L44" s="221" t="s">
        <v>222</v>
      </c>
      <c r="M44" s="221" t="s">
        <v>2</v>
      </c>
    </row>
    <row r="45" spans="1:16" s="1" customFormat="1" ht="51.75" customHeight="1" thickBot="1" x14ac:dyDescent="0.3">
      <c r="A45" s="327">
        <v>73</v>
      </c>
      <c r="B45" s="328" t="s">
        <v>338</v>
      </c>
      <c r="C45" s="13"/>
      <c r="D45" s="13"/>
      <c r="E45" s="81"/>
      <c r="F45" s="81"/>
      <c r="G45" s="13"/>
      <c r="H45" s="13"/>
      <c r="I45" s="335">
        <v>500</v>
      </c>
      <c r="J45" s="66"/>
      <c r="K45" s="13">
        <v>500</v>
      </c>
      <c r="L45" s="322">
        <v>500</v>
      </c>
      <c r="M45" s="322" t="s">
        <v>339</v>
      </c>
    </row>
    <row r="46" spans="1:16" s="1" customFormat="1" ht="84.75" customHeight="1" thickBot="1" x14ac:dyDescent="0.3">
      <c r="A46" s="327">
        <v>94</v>
      </c>
      <c r="B46" s="328" t="s">
        <v>342</v>
      </c>
      <c r="C46" s="13">
        <v>9000</v>
      </c>
      <c r="D46" s="13">
        <v>9100</v>
      </c>
      <c r="E46" s="81">
        <v>9100</v>
      </c>
      <c r="F46" s="81">
        <v>9425</v>
      </c>
      <c r="G46" s="13"/>
      <c r="H46" s="13"/>
      <c r="I46" s="336">
        <v>9425</v>
      </c>
      <c r="J46" s="66"/>
      <c r="K46" s="13" t="s">
        <v>178</v>
      </c>
      <c r="L46" s="13">
        <v>0</v>
      </c>
      <c r="M46" s="322" t="s">
        <v>331</v>
      </c>
    </row>
    <row r="47" spans="1:16" s="1" customFormat="1" ht="42.75" customHeight="1" thickBot="1" x14ac:dyDescent="0.3">
      <c r="A47" s="230">
        <v>95</v>
      </c>
      <c r="B47" s="231" t="s">
        <v>166</v>
      </c>
      <c r="C47" s="81">
        <v>7400</v>
      </c>
      <c r="D47" s="81"/>
      <c r="E47" s="340">
        <v>7500</v>
      </c>
      <c r="F47" s="107">
        <v>11300</v>
      </c>
      <c r="G47" s="72"/>
      <c r="H47" s="91"/>
      <c r="I47" s="337">
        <v>10850</v>
      </c>
      <c r="J47" s="81"/>
      <c r="K47" s="237" t="s">
        <v>178</v>
      </c>
      <c r="L47" s="81">
        <v>0</v>
      </c>
      <c r="M47" s="323" t="s">
        <v>242</v>
      </c>
    </row>
    <row r="48" spans="1:16" s="1" customFormat="1" ht="29.25" customHeight="1" thickBot="1" x14ac:dyDescent="0.3">
      <c r="A48" s="25">
        <v>96</v>
      </c>
      <c r="B48" s="26" t="s">
        <v>96</v>
      </c>
      <c r="C48" s="27">
        <v>3300</v>
      </c>
      <c r="D48" s="27">
        <v>3350</v>
      </c>
      <c r="E48" s="340">
        <v>3350</v>
      </c>
      <c r="F48" s="107">
        <v>0</v>
      </c>
      <c r="G48" s="24"/>
      <c r="H48" s="236"/>
      <c r="I48" s="334">
        <v>0</v>
      </c>
      <c r="J48" s="121"/>
      <c r="K48" s="241"/>
      <c r="L48" s="27">
        <v>0</v>
      </c>
      <c r="M48" s="45" t="s">
        <v>235</v>
      </c>
    </row>
    <row r="49" spans="1:13" s="1" customFormat="1" ht="42" customHeight="1" thickBot="1" x14ac:dyDescent="0.3">
      <c r="A49" s="25">
        <v>97</v>
      </c>
      <c r="B49" s="26" t="s">
        <v>97</v>
      </c>
      <c r="C49" s="27">
        <v>80</v>
      </c>
      <c r="D49" s="27">
        <v>200</v>
      </c>
      <c r="E49" s="340">
        <v>200</v>
      </c>
      <c r="F49" s="107">
        <v>0</v>
      </c>
      <c r="G49" s="24"/>
      <c r="H49" s="236"/>
      <c r="I49" s="334">
        <v>0</v>
      </c>
      <c r="J49" s="121"/>
      <c r="K49" s="240"/>
      <c r="L49" s="27">
        <v>0</v>
      </c>
      <c r="M49" s="45" t="s">
        <v>236</v>
      </c>
    </row>
    <row r="50" spans="1:13" s="161" customFormat="1" ht="31.15" customHeight="1" thickBot="1" x14ac:dyDescent="0.3">
      <c r="A50" s="320">
        <v>98</v>
      </c>
      <c r="B50" s="321" t="s">
        <v>131</v>
      </c>
      <c r="C50" s="80">
        <v>8000</v>
      </c>
      <c r="D50" s="80">
        <v>8100</v>
      </c>
      <c r="E50" s="171">
        <v>0</v>
      </c>
      <c r="F50" s="171">
        <v>0</v>
      </c>
      <c r="G50" s="80"/>
      <c r="H50" s="80"/>
      <c r="I50" s="338">
        <v>1500</v>
      </c>
      <c r="J50" s="80"/>
      <c r="K50" s="80"/>
      <c r="L50" s="319">
        <v>1500</v>
      </c>
      <c r="M50" s="319" t="s">
        <v>329</v>
      </c>
    </row>
    <row r="51" spans="1:13" s="1" customFormat="1" ht="30.75" customHeight="1" thickBot="1" x14ac:dyDescent="0.3">
      <c r="A51" s="25">
        <v>100</v>
      </c>
      <c r="B51" s="26" t="s">
        <v>98</v>
      </c>
      <c r="C51" s="27">
        <v>6600</v>
      </c>
      <c r="D51" s="27">
        <v>6700</v>
      </c>
      <c r="E51" s="340">
        <v>6700</v>
      </c>
      <c r="F51" s="81">
        <v>6700</v>
      </c>
      <c r="G51" s="24"/>
      <c r="H51" s="236"/>
      <c r="I51" s="337">
        <v>6700</v>
      </c>
      <c r="J51" s="81"/>
      <c r="K51" s="324" t="s">
        <v>178</v>
      </c>
      <c r="L51" s="81">
        <v>0</v>
      </c>
      <c r="M51" s="324" t="s">
        <v>241</v>
      </c>
    </row>
    <row r="52" spans="1:13" s="1" customFormat="1" ht="30.75" customHeight="1" thickBot="1" x14ac:dyDescent="0.3">
      <c r="A52" s="5">
        <v>101</v>
      </c>
      <c r="B52" s="6" t="s">
        <v>99</v>
      </c>
      <c r="C52" s="13">
        <v>3600</v>
      </c>
      <c r="D52" s="13">
        <v>3700</v>
      </c>
      <c r="E52" s="81">
        <v>3700</v>
      </c>
      <c r="F52" s="81">
        <v>3800</v>
      </c>
      <c r="G52" s="13"/>
      <c r="H52" s="13"/>
      <c r="I52" s="335">
        <v>2000</v>
      </c>
      <c r="J52" s="66"/>
      <c r="K52" s="322">
        <v>2000</v>
      </c>
      <c r="L52" s="33">
        <v>-1800</v>
      </c>
      <c r="M52" s="322" t="s">
        <v>328</v>
      </c>
    </row>
    <row r="53" spans="1:13" s="1" customFormat="1" ht="59.25" customHeight="1" thickBot="1" x14ac:dyDescent="0.3">
      <c r="A53" s="238">
        <v>103</v>
      </c>
      <c r="B53" s="234" t="s">
        <v>169</v>
      </c>
      <c r="C53" s="80">
        <v>2200</v>
      </c>
      <c r="D53" s="66">
        <v>2300</v>
      </c>
      <c r="E53" s="81">
        <v>2300</v>
      </c>
      <c r="F53" s="81">
        <v>4500</v>
      </c>
      <c r="G53" s="66"/>
      <c r="H53" s="66"/>
      <c r="I53" s="337">
        <v>4500</v>
      </c>
      <c r="J53" s="66"/>
      <c r="K53" s="66" t="s">
        <v>178</v>
      </c>
      <c r="L53" s="66">
        <v>0</v>
      </c>
      <c r="M53" s="80" t="s">
        <v>251</v>
      </c>
    </row>
    <row r="54" spans="1:13" s="1" customFormat="1" ht="44.25" customHeight="1" thickBot="1" x14ac:dyDescent="0.3">
      <c r="A54" s="233">
        <v>104</v>
      </c>
      <c r="B54" s="234" t="s">
        <v>195</v>
      </c>
      <c r="C54" s="80">
        <v>10300</v>
      </c>
      <c r="D54" s="66">
        <v>10500</v>
      </c>
      <c r="E54" s="81">
        <v>10800</v>
      </c>
      <c r="F54" s="81">
        <v>4000</v>
      </c>
      <c r="G54" s="66"/>
      <c r="H54" s="66"/>
      <c r="I54" s="337">
        <v>1470</v>
      </c>
      <c r="J54" s="66"/>
      <c r="K54" s="66" t="s">
        <v>178</v>
      </c>
      <c r="L54" s="66">
        <v>0</v>
      </c>
      <c r="M54" s="66" t="s">
        <v>350</v>
      </c>
    </row>
    <row r="55" spans="1:13" s="1" customFormat="1" ht="51" customHeight="1" thickBot="1" x14ac:dyDescent="0.3">
      <c r="A55" s="5">
        <v>125</v>
      </c>
      <c r="B55" s="6" t="s">
        <v>37</v>
      </c>
      <c r="C55" s="13">
        <v>3120</v>
      </c>
      <c r="D55" s="13">
        <v>0</v>
      </c>
      <c r="E55" s="116">
        <v>3300</v>
      </c>
      <c r="F55" s="116">
        <v>200</v>
      </c>
      <c r="G55" s="16"/>
      <c r="H55" s="16"/>
      <c r="I55" s="116">
        <v>0</v>
      </c>
      <c r="J55" s="89"/>
      <c r="K55" s="13">
        <v>0</v>
      </c>
      <c r="L55" s="66">
        <v>-200</v>
      </c>
      <c r="M55" s="239" t="s">
        <v>344</v>
      </c>
    </row>
    <row r="56" spans="1:13" s="1" customFormat="1" ht="43.5" customHeight="1" thickBot="1" x14ac:dyDescent="0.3">
      <c r="A56" s="230">
        <v>129</v>
      </c>
      <c r="B56" s="231" t="s">
        <v>101</v>
      </c>
      <c r="C56" s="81">
        <v>3000</v>
      </c>
      <c r="D56" s="81">
        <v>3000</v>
      </c>
      <c r="E56" s="340">
        <v>5500</v>
      </c>
      <c r="F56" s="81">
        <v>5750</v>
      </c>
      <c r="G56" s="72"/>
      <c r="H56" s="235"/>
      <c r="I56" s="107">
        <v>5750</v>
      </c>
      <c r="J56" s="81"/>
      <c r="K56" s="81"/>
      <c r="L56" s="81">
        <v>0</v>
      </c>
      <c r="M56" s="323" t="s">
        <v>260</v>
      </c>
    </row>
    <row r="57" spans="1:13" s="1" customFormat="1" ht="31.15" customHeight="1" thickBot="1" x14ac:dyDescent="0.3">
      <c r="A57" s="25">
        <v>132</v>
      </c>
      <c r="B57" s="26" t="s">
        <v>102</v>
      </c>
      <c r="C57" s="27">
        <v>5243</v>
      </c>
      <c r="D57" s="27">
        <v>5500</v>
      </c>
      <c r="E57" s="340">
        <v>5500</v>
      </c>
      <c r="F57" s="107">
        <v>6534</v>
      </c>
      <c r="G57" s="236">
        <v>225.42</v>
      </c>
      <c r="H57" s="236"/>
      <c r="I57" s="107">
        <v>1400</v>
      </c>
      <c r="J57" s="81"/>
      <c r="K57" s="27"/>
      <c r="L57" s="27"/>
      <c r="M57" s="325" t="s">
        <v>307</v>
      </c>
    </row>
    <row r="58" spans="1:13" s="1" customFormat="1" ht="31.9" customHeight="1" thickBot="1" x14ac:dyDescent="0.3">
      <c r="A58" s="5">
        <v>138</v>
      </c>
      <c r="B58" s="6" t="s">
        <v>143</v>
      </c>
      <c r="C58" s="13">
        <v>8400</v>
      </c>
      <c r="D58" s="13">
        <v>8500</v>
      </c>
      <c r="E58" s="81">
        <v>8500</v>
      </c>
      <c r="F58" s="81">
        <v>8500</v>
      </c>
      <c r="G58" s="13"/>
      <c r="H58" s="13"/>
      <c r="I58" s="339">
        <v>3500</v>
      </c>
      <c r="J58" s="81"/>
      <c r="K58" s="32"/>
      <c r="L58" s="32">
        <v>0</v>
      </c>
      <c r="M58" s="326" t="s">
        <v>333</v>
      </c>
    </row>
    <row r="59" spans="1:13" s="1" customFormat="1" ht="36.75" customHeight="1" thickBot="1" x14ac:dyDescent="0.3">
      <c r="A59" s="159">
        <v>139</v>
      </c>
      <c r="B59" s="160" t="s">
        <v>144</v>
      </c>
      <c r="C59" s="13">
        <v>600</v>
      </c>
      <c r="D59" s="13">
        <v>700</v>
      </c>
      <c r="E59" s="81">
        <v>700</v>
      </c>
      <c r="F59" s="81">
        <v>700</v>
      </c>
      <c r="G59" s="13"/>
      <c r="H59" s="13"/>
      <c r="I59" s="81">
        <v>700</v>
      </c>
      <c r="J59" s="66"/>
      <c r="K59" s="13"/>
      <c r="L59" s="13">
        <v>0</v>
      </c>
      <c r="M59" s="173" t="s">
        <v>194</v>
      </c>
    </row>
    <row r="60" spans="1:13" s="1" customFormat="1" ht="39.75" customHeight="1" thickBot="1" x14ac:dyDescent="0.3">
      <c r="A60" s="5">
        <v>140</v>
      </c>
      <c r="B60" s="6" t="s">
        <v>106</v>
      </c>
      <c r="C60" s="13">
        <v>3100</v>
      </c>
      <c r="D60" s="13">
        <v>3200</v>
      </c>
      <c r="E60" s="81">
        <v>3200</v>
      </c>
      <c r="F60" s="81">
        <v>3300</v>
      </c>
      <c r="G60" s="13"/>
      <c r="H60" s="13"/>
      <c r="I60" s="334">
        <v>3300</v>
      </c>
      <c r="J60" s="66"/>
      <c r="K60" s="13" t="s">
        <v>178</v>
      </c>
      <c r="L60" s="13"/>
      <c r="M60" s="13" t="s">
        <v>330</v>
      </c>
    </row>
    <row r="61" spans="1:13" s="1" customFormat="1" ht="37.5" customHeight="1" thickBot="1" x14ac:dyDescent="0.3">
      <c r="A61" s="5">
        <v>154</v>
      </c>
      <c r="B61" s="6" t="s">
        <v>142</v>
      </c>
      <c r="C61" s="13">
        <v>401.79</v>
      </c>
      <c r="D61" s="13">
        <v>2726.67</v>
      </c>
      <c r="E61" s="81">
        <v>2726.67</v>
      </c>
      <c r="F61" s="81">
        <v>2726.67</v>
      </c>
      <c r="G61" s="13"/>
      <c r="H61" s="13">
        <v>6443.49</v>
      </c>
      <c r="I61" s="81">
        <v>9170.16</v>
      </c>
      <c r="J61" s="66"/>
      <c r="K61" s="13"/>
      <c r="L61" s="22" t="s">
        <v>311</v>
      </c>
      <c r="M61" s="13" t="s">
        <v>310</v>
      </c>
    </row>
    <row r="62" spans="1:13" s="1" customFormat="1" ht="37.5" customHeight="1" thickBot="1" x14ac:dyDescent="0.3">
      <c r="A62" s="327" t="s">
        <v>173</v>
      </c>
      <c r="B62" s="328" t="s">
        <v>332</v>
      </c>
      <c r="C62" s="13"/>
      <c r="D62" s="13"/>
      <c r="E62" s="81"/>
      <c r="F62" s="81"/>
      <c r="G62" s="13"/>
      <c r="H62" s="13"/>
      <c r="I62" s="339">
        <v>5000</v>
      </c>
      <c r="J62" s="66"/>
      <c r="K62" s="18"/>
      <c r="L62" s="241"/>
      <c r="M62" s="322" t="s">
        <v>343</v>
      </c>
    </row>
    <row r="63" spans="1:13" s="1" customFormat="1" ht="37.5" customHeight="1" thickBot="1" x14ac:dyDescent="0.3">
      <c r="A63" s="327" t="s">
        <v>173</v>
      </c>
      <c r="B63" s="328" t="s">
        <v>312</v>
      </c>
      <c r="C63" s="13"/>
      <c r="D63" s="13"/>
      <c r="E63" s="81"/>
      <c r="F63" s="81"/>
      <c r="G63" s="13"/>
      <c r="H63" s="13"/>
      <c r="I63" s="339">
        <v>3040</v>
      </c>
      <c r="J63" s="66"/>
      <c r="K63" s="13"/>
      <c r="L63" s="13">
        <v>3040</v>
      </c>
      <c r="M63" s="322" t="s">
        <v>314</v>
      </c>
    </row>
    <row r="64" spans="1:13" s="1" customFormat="1" ht="37.5" customHeight="1" thickBot="1" x14ac:dyDescent="0.3">
      <c r="A64" s="327" t="s">
        <v>173</v>
      </c>
      <c r="B64" s="328" t="s">
        <v>313</v>
      </c>
      <c r="C64" s="13"/>
      <c r="D64" s="13"/>
      <c r="E64" s="81"/>
      <c r="F64" s="81"/>
      <c r="G64" s="13"/>
      <c r="H64" s="13"/>
      <c r="I64" s="339">
        <v>4328</v>
      </c>
      <c r="J64" s="66"/>
      <c r="K64" s="13"/>
      <c r="L64" s="13">
        <v>4328</v>
      </c>
      <c r="M64" s="322" t="s">
        <v>314</v>
      </c>
    </row>
    <row r="65" spans="1:14" s="1" customFormat="1" ht="31.5" customHeight="1" thickBot="1" x14ac:dyDescent="0.3">
      <c r="A65" s="5"/>
      <c r="B65" s="7" t="s">
        <v>3</v>
      </c>
      <c r="C65" s="14">
        <f>SUM(C47:C61)</f>
        <v>65344.79</v>
      </c>
      <c r="D65" s="14">
        <f>SUM(D47:D61)</f>
        <v>58476.67</v>
      </c>
      <c r="E65" s="107">
        <f>SUM(E47:E61)</f>
        <v>63976.67</v>
      </c>
      <c r="F65" s="107">
        <f>SUM(F47:F61)</f>
        <v>58010.67</v>
      </c>
      <c r="G65" s="14"/>
      <c r="H65" s="14"/>
      <c r="I65" s="107">
        <f>SUM(I47:I63)</f>
        <v>58880.160000000003</v>
      </c>
      <c r="J65" s="67">
        <f>SUM(J47:J61)</f>
        <v>0</v>
      </c>
      <c r="K65" s="14"/>
      <c r="L65" s="60">
        <f>SUM(L45:L64)</f>
        <v>7368</v>
      </c>
      <c r="M65" s="14" t="s">
        <v>346</v>
      </c>
    </row>
    <row r="66" spans="1:14" s="1" customFormat="1" ht="34.5" customHeight="1" thickBot="1" x14ac:dyDescent="0.3">
      <c r="A66" s="55"/>
      <c r="B66" s="56"/>
      <c r="C66" s="18"/>
      <c r="D66" s="18"/>
      <c r="E66" s="57"/>
      <c r="F66" s="111"/>
      <c r="G66" s="18"/>
      <c r="H66" s="18"/>
      <c r="I66" s="57"/>
      <c r="J66" s="57"/>
      <c r="K66" s="162"/>
      <c r="L66" s="18"/>
      <c r="M66" s="163"/>
    </row>
    <row r="67" spans="1:14" s="1" customFormat="1" ht="30.6" customHeight="1" thickBot="1" x14ac:dyDescent="0.3">
      <c r="A67" s="293" t="s">
        <v>334</v>
      </c>
      <c r="B67" s="294"/>
      <c r="C67" s="294"/>
      <c r="D67" s="294"/>
      <c r="E67" s="294"/>
      <c r="F67" s="294"/>
      <c r="G67" s="294"/>
      <c r="H67" s="294"/>
      <c r="I67" s="294"/>
      <c r="J67" s="294"/>
      <c r="K67" s="294"/>
      <c r="L67" s="294"/>
      <c r="M67" s="294"/>
    </row>
    <row r="68" spans="1:14" s="1" customFormat="1" ht="75.75" customHeight="1" thickBot="1" x14ac:dyDescent="0.3">
      <c r="A68" s="2" t="s">
        <v>0</v>
      </c>
      <c r="B68" s="54" t="s">
        <v>1</v>
      </c>
      <c r="C68" s="4" t="s">
        <v>111</v>
      </c>
      <c r="D68" s="4" t="s">
        <v>121</v>
      </c>
      <c r="E68" s="65" t="s">
        <v>254</v>
      </c>
      <c r="F68" s="4" t="s">
        <v>117</v>
      </c>
      <c r="G68" s="4" t="s">
        <v>120</v>
      </c>
      <c r="H68" s="4" t="s">
        <v>255</v>
      </c>
      <c r="I68" s="65" t="s">
        <v>239</v>
      </c>
      <c r="J68" s="65"/>
      <c r="K68" s="4" t="s">
        <v>257</v>
      </c>
      <c r="L68" s="4"/>
      <c r="M68" s="3" t="s">
        <v>2</v>
      </c>
    </row>
    <row r="69" spans="1:14" s="1" customFormat="1" ht="39" customHeight="1" thickBot="1" x14ac:dyDescent="0.3">
      <c r="A69" s="327">
        <v>61</v>
      </c>
      <c r="B69" s="328" t="s">
        <v>335</v>
      </c>
      <c r="C69" s="13">
        <v>0</v>
      </c>
      <c r="D69" s="13"/>
      <c r="E69" s="66">
        <v>500</v>
      </c>
      <c r="F69" s="81">
        <v>1000</v>
      </c>
      <c r="G69" s="13">
        <v>215</v>
      </c>
      <c r="H69" s="248">
        <f t="shared" ref="H69" si="2">SUM(G69/F69)</f>
        <v>0.215</v>
      </c>
      <c r="I69" s="322">
        <v>2785</v>
      </c>
      <c r="J69" s="66"/>
      <c r="K69" s="13"/>
      <c r="L69" s="322">
        <v>2785</v>
      </c>
      <c r="M69" s="328" t="s">
        <v>336</v>
      </c>
    </row>
    <row r="70" spans="1:14" s="1" customFormat="1" ht="41.25" customHeight="1" thickBot="1" x14ac:dyDescent="0.3">
      <c r="A70" s="5">
        <v>130</v>
      </c>
      <c r="B70" s="6" t="s">
        <v>67</v>
      </c>
      <c r="C70" s="13">
        <v>0</v>
      </c>
      <c r="D70" s="13"/>
      <c r="E70" s="66"/>
      <c r="F70" s="81">
        <v>0</v>
      </c>
      <c r="G70" s="13"/>
      <c r="H70" s="248"/>
      <c r="I70" s="66"/>
      <c r="J70" s="66"/>
      <c r="K70" s="13"/>
      <c r="L70" s="13"/>
      <c r="M70" s="178" t="s">
        <v>274</v>
      </c>
    </row>
    <row r="71" spans="1:14" s="1" customFormat="1" ht="39.75" customHeight="1" thickBot="1" x14ac:dyDescent="0.3">
      <c r="A71" s="25"/>
      <c r="B71" s="231" t="s">
        <v>174</v>
      </c>
      <c r="C71" s="66"/>
      <c r="D71" s="13"/>
      <c r="E71" s="66"/>
      <c r="F71" s="81"/>
      <c r="G71" s="13"/>
      <c r="H71" s="248"/>
      <c r="I71" s="66"/>
      <c r="J71" s="66"/>
      <c r="K71" s="13"/>
      <c r="L71" s="13"/>
      <c r="M71" s="231" t="s">
        <v>319</v>
      </c>
    </row>
    <row r="72" spans="1:14" s="1" customFormat="1" ht="39.75" customHeight="1" thickBot="1" x14ac:dyDescent="0.3">
      <c r="A72" s="5"/>
      <c r="B72" s="7" t="s">
        <v>3</v>
      </c>
      <c r="C72" s="14">
        <f t="shared" ref="C72:J72" si="3">SUM(C69:C71)</f>
        <v>0</v>
      </c>
      <c r="D72" s="14">
        <f t="shared" si="3"/>
        <v>0</v>
      </c>
      <c r="E72" s="67">
        <f t="shared" si="3"/>
        <v>500</v>
      </c>
      <c r="F72" s="107">
        <f t="shared" si="3"/>
        <v>1000</v>
      </c>
      <c r="G72" s="14">
        <f t="shared" si="3"/>
        <v>215</v>
      </c>
      <c r="H72" s="250">
        <f t="shared" si="3"/>
        <v>0.215</v>
      </c>
      <c r="I72" s="67">
        <f t="shared" si="3"/>
        <v>2785</v>
      </c>
      <c r="J72" s="67">
        <f t="shared" si="3"/>
        <v>0</v>
      </c>
      <c r="K72" s="14">
        <f>SUM(K69:K71)</f>
        <v>0</v>
      </c>
      <c r="L72" s="14">
        <f>SUM(L69:L71)</f>
        <v>2785</v>
      </c>
      <c r="M72" s="7"/>
    </row>
    <row r="73" spans="1:14" s="1" customFormat="1" ht="45.75" customHeight="1" thickBot="1" x14ac:dyDescent="0.3">
      <c r="A73" s="55"/>
      <c r="B73" s="58"/>
      <c r="C73" s="59"/>
      <c r="D73" s="59"/>
      <c r="E73" s="69"/>
      <c r="F73" s="108"/>
      <c r="G73" s="59"/>
      <c r="H73" s="329"/>
      <c r="I73" s="69"/>
      <c r="J73" s="69"/>
      <c r="K73" s="59"/>
      <c r="L73" s="59"/>
      <c r="M73" s="58"/>
    </row>
    <row r="74" spans="1:14" s="1" customFormat="1" ht="72.75" customHeight="1" thickBot="1" x14ac:dyDescent="0.3">
      <c r="A74" s="293" t="s">
        <v>197</v>
      </c>
      <c r="B74" s="294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</row>
    <row r="75" spans="1:14" s="1" customFormat="1" ht="64.5" customHeight="1" thickBot="1" x14ac:dyDescent="0.3">
      <c r="A75" s="164" t="s">
        <v>0</v>
      </c>
      <c r="B75" s="165" t="s">
        <v>1</v>
      </c>
      <c r="C75" s="39" t="s">
        <v>112</v>
      </c>
      <c r="D75" s="39" t="s">
        <v>165</v>
      </c>
      <c r="E75" s="166" t="s">
        <v>196</v>
      </c>
      <c r="F75" s="167" t="s">
        <v>249</v>
      </c>
      <c r="G75" s="221" t="s">
        <v>306</v>
      </c>
      <c r="H75" s="221" t="s">
        <v>309</v>
      </c>
      <c r="I75" s="166" t="s">
        <v>248</v>
      </c>
      <c r="J75" s="166"/>
      <c r="K75" s="39"/>
      <c r="L75" s="39" t="s">
        <v>224</v>
      </c>
      <c r="M75" s="39" t="s">
        <v>2</v>
      </c>
    </row>
    <row r="76" spans="1:14" s="1" customFormat="1" ht="38.25" customHeight="1" thickBot="1" x14ac:dyDescent="0.3">
      <c r="A76" s="25">
        <v>102</v>
      </c>
      <c r="B76" s="26" t="s">
        <v>100</v>
      </c>
      <c r="C76" s="27">
        <v>6000</v>
      </c>
      <c r="D76" s="27">
        <v>6100</v>
      </c>
      <c r="E76" s="72">
        <v>6100</v>
      </c>
      <c r="F76" s="107">
        <v>6100</v>
      </c>
      <c r="G76" s="24"/>
      <c r="H76" s="24"/>
      <c r="I76" s="81">
        <v>6100</v>
      </c>
      <c r="J76" s="81"/>
      <c r="K76" s="27">
        <v>0</v>
      </c>
      <c r="L76" s="27">
        <v>0</v>
      </c>
      <c r="M76" s="27" t="s">
        <v>243</v>
      </c>
    </row>
    <row r="77" spans="1:14" s="1" customFormat="1" ht="46.5" customHeight="1" thickBot="1" x14ac:dyDescent="0.3">
      <c r="A77" s="25">
        <v>135</v>
      </c>
      <c r="B77" s="168" t="s">
        <v>104</v>
      </c>
      <c r="C77" s="169">
        <v>5000</v>
      </c>
      <c r="D77" s="169">
        <v>5000</v>
      </c>
      <c r="E77" s="170">
        <v>5000</v>
      </c>
      <c r="F77" s="171">
        <v>5000</v>
      </c>
      <c r="G77" s="172"/>
      <c r="H77" s="172"/>
      <c r="I77" s="171">
        <v>5000</v>
      </c>
      <c r="J77" s="171"/>
      <c r="K77" s="169">
        <v>0</v>
      </c>
      <c r="L77" s="169">
        <v>0</v>
      </c>
      <c r="M77" s="169" t="s">
        <v>240</v>
      </c>
    </row>
    <row r="78" spans="1:14" s="1" customFormat="1" ht="55.5" customHeight="1" thickBot="1" x14ac:dyDescent="0.3">
      <c r="A78" s="5">
        <v>136</v>
      </c>
      <c r="B78" s="160" t="s">
        <v>105</v>
      </c>
      <c r="C78" s="16">
        <v>8000</v>
      </c>
      <c r="D78" s="16">
        <v>8100</v>
      </c>
      <c r="E78" s="80">
        <v>8100</v>
      </c>
      <c r="F78" s="171">
        <v>8100</v>
      </c>
      <c r="G78" s="16"/>
      <c r="H78" s="16"/>
      <c r="I78" s="171">
        <v>8100</v>
      </c>
      <c r="J78" s="171"/>
      <c r="K78" s="173">
        <v>0</v>
      </c>
      <c r="L78" s="173">
        <v>0</v>
      </c>
      <c r="M78" s="281" t="s">
        <v>244</v>
      </c>
      <c r="N78" s="20"/>
    </row>
    <row r="79" spans="1:14" s="1" customFormat="1" ht="99" customHeight="1" thickBot="1" x14ac:dyDescent="0.3">
      <c r="A79" s="230">
        <v>137</v>
      </c>
      <c r="B79" s="231" t="s">
        <v>198</v>
      </c>
      <c r="C79" s="66">
        <v>45000</v>
      </c>
      <c r="D79" s="66">
        <v>45000</v>
      </c>
      <c r="E79" s="66">
        <v>45000</v>
      </c>
      <c r="F79" s="107">
        <v>45200</v>
      </c>
      <c r="G79" s="66"/>
      <c r="H79" s="66"/>
      <c r="I79" s="337">
        <v>45200</v>
      </c>
      <c r="J79" s="81"/>
      <c r="K79" s="280">
        <v>0</v>
      </c>
      <c r="L79" s="81">
        <v>0</v>
      </c>
      <c r="M79" s="326" t="s">
        <v>345</v>
      </c>
      <c r="N79" s="17"/>
    </row>
    <row r="80" spans="1:14" s="1" customFormat="1" ht="29.25" customHeight="1" x14ac:dyDescent="0.25">
      <c r="A80" s="174"/>
      <c r="B80" s="174" t="s">
        <v>3</v>
      </c>
      <c r="C80" s="174">
        <f t="shared" ref="C80:E80" si="4">SUM(C76:C79)</f>
        <v>64000</v>
      </c>
      <c r="D80" s="174">
        <f t="shared" si="4"/>
        <v>64200</v>
      </c>
      <c r="E80" s="174">
        <f t="shared" si="4"/>
        <v>64200</v>
      </c>
      <c r="F80" s="175">
        <f>SUM(F76:F79)</f>
        <v>64400</v>
      </c>
      <c r="G80" s="174"/>
      <c r="H80" s="174"/>
      <c r="I80" s="343">
        <f>SUM(I76:I79)</f>
        <v>64400</v>
      </c>
      <c r="J80" s="175"/>
      <c r="K80" s="174">
        <f t="shared" ref="K80:L80" si="5">SUM(K76:K79)</f>
        <v>0</v>
      </c>
      <c r="L80" s="174">
        <f t="shared" si="5"/>
        <v>0</v>
      </c>
      <c r="M80" s="174"/>
      <c r="N80" s="17"/>
    </row>
    <row r="81" spans="1:15" s="17" customFormat="1" ht="33" customHeight="1" thickBot="1" x14ac:dyDescent="0.3">
      <c r="A81" s="105"/>
      <c r="B81" s="105"/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</row>
    <row r="82" spans="1:15" s="17" customFormat="1" ht="54" customHeight="1" thickBot="1" x14ac:dyDescent="0.3">
      <c r="A82" s="293" t="s">
        <v>170</v>
      </c>
      <c r="B82" s="294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</row>
    <row r="83" spans="1:15" s="1" customFormat="1" ht="73.5" customHeight="1" thickBot="1" x14ac:dyDescent="0.3">
      <c r="A83" s="2" t="s">
        <v>0</v>
      </c>
      <c r="B83" s="3" t="s">
        <v>1</v>
      </c>
      <c r="C83" s="4" t="s">
        <v>112</v>
      </c>
      <c r="D83" s="4"/>
      <c r="E83" s="65" t="s">
        <v>159</v>
      </c>
      <c r="F83" s="106" t="s">
        <v>250</v>
      </c>
      <c r="G83" s="221" t="s">
        <v>306</v>
      </c>
      <c r="H83" s="221" t="s">
        <v>309</v>
      </c>
      <c r="I83" s="166" t="s">
        <v>248</v>
      </c>
      <c r="J83" s="65"/>
      <c r="K83" s="4"/>
      <c r="L83" s="341" t="s">
        <v>224</v>
      </c>
      <c r="M83" s="4" t="s">
        <v>252</v>
      </c>
      <c r="N83" s="17"/>
      <c r="O83" s="17"/>
    </row>
    <row r="84" spans="1:15" ht="38.25" customHeight="1" thickBot="1" x14ac:dyDescent="0.3">
      <c r="A84" s="5">
        <v>108</v>
      </c>
      <c r="B84" s="6" t="s">
        <v>171</v>
      </c>
      <c r="C84" s="13">
        <v>2500</v>
      </c>
      <c r="D84" s="13"/>
      <c r="E84" s="66">
        <v>3000</v>
      </c>
      <c r="F84" s="81">
        <v>3000.09</v>
      </c>
      <c r="G84" s="13"/>
      <c r="H84" s="13"/>
      <c r="I84" s="66">
        <v>3000.09</v>
      </c>
      <c r="J84" s="66"/>
      <c r="K84" s="13"/>
      <c r="L84" s="13">
        <v>0</v>
      </c>
      <c r="M84" s="85" t="s">
        <v>315</v>
      </c>
    </row>
    <row r="85" spans="1:15" s="1" customFormat="1" ht="35.25" customHeight="1" thickBot="1" x14ac:dyDescent="0.3">
      <c r="A85" s="5"/>
      <c r="B85" s="7" t="s">
        <v>3</v>
      </c>
      <c r="C85" s="14">
        <f>SUM(C84:C84)</f>
        <v>2500</v>
      </c>
      <c r="D85" s="14"/>
      <c r="E85" s="67">
        <f>SUM(E84:E84)</f>
        <v>3000</v>
      </c>
      <c r="F85" s="107">
        <f>SUM(F84:F84)</f>
        <v>3000.09</v>
      </c>
      <c r="G85" s="14"/>
      <c r="H85" s="14"/>
      <c r="I85" s="67">
        <f>SUM(I84:I84)</f>
        <v>3000.09</v>
      </c>
      <c r="J85" s="67"/>
      <c r="K85" s="14"/>
      <c r="L85" s="14">
        <f>SUM(L84:L84)</f>
        <v>0</v>
      </c>
      <c r="M85" s="14"/>
    </row>
    <row r="86" spans="1:15" s="1" customFormat="1" ht="42.75" customHeight="1" thickBot="1" x14ac:dyDescent="0.3">
      <c r="A86" s="9"/>
      <c r="E86" s="68"/>
      <c r="F86" s="110"/>
      <c r="I86" s="68"/>
      <c r="J86" s="68"/>
    </row>
    <row r="87" spans="1:15" s="1" customFormat="1" ht="60" customHeight="1" thickBot="1" x14ac:dyDescent="0.3">
      <c r="A87" s="293" t="s">
        <v>114</v>
      </c>
      <c r="B87" s="294"/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17"/>
      <c r="O87" s="17"/>
    </row>
    <row r="88" spans="1:15" s="1" customFormat="1" ht="69" customHeight="1" thickBot="1" x14ac:dyDescent="0.3">
      <c r="A88" s="2" t="s">
        <v>0</v>
      </c>
      <c r="B88" s="3" t="s">
        <v>1</v>
      </c>
      <c r="C88" s="4" t="s">
        <v>112</v>
      </c>
      <c r="D88" s="4"/>
      <c r="E88" s="65" t="s">
        <v>159</v>
      </c>
      <c r="F88" s="106" t="s">
        <v>172</v>
      </c>
      <c r="G88" s="4"/>
      <c r="H88" s="4"/>
      <c r="I88" s="166" t="s">
        <v>248</v>
      </c>
      <c r="J88" s="65"/>
      <c r="K88" s="4"/>
      <c r="L88" s="39" t="s">
        <v>224</v>
      </c>
      <c r="M88" s="4"/>
    </row>
    <row r="89" spans="1:15" s="1" customFormat="1" ht="50.25" customHeight="1" thickBot="1" x14ac:dyDescent="0.3">
      <c r="A89" s="5">
        <v>110</v>
      </c>
      <c r="B89" s="6" t="s">
        <v>107</v>
      </c>
      <c r="C89" s="13">
        <v>53000</v>
      </c>
      <c r="D89" s="13"/>
      <c r="E89" s="66">
        <v>55891</v>
      </c>
      <c r="F89" s="81">
        <v>60000</v>
      </c>
      <c r="G89" s="13"/>
      <c r="H89" s="13"/>
      <c r="I89" s="66">
        <v>60000</v>
      </c>
      <c r="J89" s="66"/>
      <c r="K89" s="13"/>
      <c r="L89" s="66">
        <v>0</v>
      </c>
      <c r="M89" s="85" t="s">
        <v>253</v>
      </c>
    </row>
    <row r="90" spans="1:15" s="1" customFormat="1" ht="33" customHeight="1" thickBot="1" x14ac:dyDescent="0.3">
      <c r="A90" s="5"/>
      <c r="B90" s="7" t="s">
        <v>3</v>
      </c>
      <c r="C90" s="14">
        <f>SUM(C89:C89)</f>
        <v>53000</v>
      </c>
      <c r="D90" s="14"/>
      <c r="E90" s="66">
        <f>SUM(E89:E89)</f>
        <v>55891</v>
      </c>
      <c r="F90" s="107">
        <f>SUM(F89:F89)</f>
        <v>60000</v>
      </c>
      <c r="G90" s="14"/>
      <c r="H90" s="14"/>
      <c r="I90" s="67">
        <f>SUM(I89:I89)</f>
        <v>60000</v>
      </c>
      <c r="J90" s="67">
        <f>SUM(J89:J89)</f>
        <v>0</v>
      </c>
      <c r="K90" s="14"/>
      <c r="L90" s="14">
        <f>SUM(L89:L89)</f>
        <v>0</v>
      </c>
      <c r="M90" s="14"/>
      <c r="N90" s="17"/>
      <c r="O90" s="17"/>
    </row>
    <row r="91" spans="1:15" s="1" customFormat="1" ht="40.5" customHeight="1" thickBot="1" x14ac:dyDescent="0.3">
      <c r="A91" s="8"/>
      <c r="E91" s="68"/>
      <c r="F91" s="110"/>
      <c r="I91" s="68"/>
      <c r="J91" s="68"/>
      <c r="N91" s="17"/>
      <c r="O91" s="17"/>
    </row>
    <row r="92" spans="1:15" s="1" customFormat="1" ht="60" customHeight="1" thickBot="1" x14ac:dyDescent="0.3">
      <c r="A92" s="301" t="s">
        <v>146</v>
      </c>
      <c r="B92" s="301"/>
      <c r="C92" s="301"/>
      <c r="D92" s="301"/>
      <c r="E92" s="301"/>
      <c r="F92" s="301"/>
      <c r="G92" s="301"/>
      <c r="H92" s="301"/>
      <c r="I92" s="301"/>
      <c r="J92" s="301"/>
      <c r="K92" s="301"/>
      <c r="L92" s="301"/>
      <c r="M92" s="301"/>
      <c r="N92" s="17"/>
      <c r="O92" s="17"/>
    </row>
    <row r="93" spans="1:15" s="1" customFormat="1" ht="29.45" customHeight="1" thickBot="1" x14ac:dyDescent="0.3">
      <c r="A93" s="2" t="s">
        <v>0</v>
      </c>
      <c r="B93" s="54" t="s">
        <v>1</v>
      </c>
      <c r="C93" s="4" t="s">
        <v>111</v>
      </c>
      <c r="D93" s="4" t="s">
        <v>121</v>
      </c>
      <c r="E93" s="65" t="s">
        <v>254</v>
      </c>
      <c r="F93" s="4" t="s">
        <v>117</v>
      </c>
      <c r="G93" s="4" t="s">
        <v>120</v>
      </c>
      <c r="H93" s="4" t="s">
        <v>255</v>
      </c>
      <c r="I93" s="65" t="s">
        <v>256</v>
      </c>
      <c r="J93" s="65"/>
      <c r="K93" s="4" t="s">
        <v>257</v>
      </c>
      <c r="L93" s="4"/>
      <c r="M93" s="3" t="s">
        <v>2</v>
      </c>
      <c r="N93" s="17"/>
      <c r="O93" s="17"/>
    </row>
    <row r="94" spans="1:15" s="1" customFormat="1" ht="52.5" customHeight="1" thickBot="1" x14ac:dyDescent="0.3">
      <c r="A94" s="23">
        <v>155</v>
      </c>
      <c r="B94" s="150" t="s">
        <v>273</v>
      </c>
      <c r="C94" s="151"/>
      <c r="D94" s="151"/>
      <c r="E94" s="128" t="s">
        <v>258</v>
      </c>
      <c r="F94" s="152">
        <v>28040</v>
      </c>
      <c r="G94" s="151">
        <v>18750</v>
      </c>
      <c r="H94" s="251">
        <f>SUM(G94/F94)</f>
        <v>0.66868758915834525</v>
      </c>
      <c r="I94" s="128">
        <v>25000</v>
      </c>
      <c r="J94" s="128"/>
      <c r="K94" s="151">
        <v>21960</v>
      </c>
      <c r="L94" s="151"/>
      <c r="M94" s="282" t="s">
        <v>316</v>
      </c>
    </row>
    <row r="95" spans="1:15" s="1" customFormat="1" ht="33" customHeight="1" thickBot="1" x14ac:dyDescent="0.3">
      <c r="A95" s="23">
        <v>156</v>
      </c>
      <c r="B95" s="150" t="s">
        <v>125</v>
      </c>
      <c r="C95" s="151"/>
      <c r="D95" s="151"/>
      <c r="E95" s="128" t="s">
        <v>258</v>
      </c>
      <c r="F95" s="152">
        <v>8656</v>
      </c>
      <c r="G95" s="151">
        <v>4328</v>
      </c>
      <c r="H95" s="251">
        <f>SUM(G95/F95)</f>
        <v>0.5</v>
      </c>
      <c r="I95" s="128">
        <v>4328</v>
      </c>
      <c r="J95" s="128"/>
      <c r="K95" s="151">
        <v>2164</v>
      </c>
      <c r="L95" s="151"/>
      <c r="M95" s="282" t="s">
        <v>317</v>
      </c>
    </row>
    <row r="96" spans="1:15" s="1" customFormat="1" ht="26.25" customHeight="1" thickBot="1" x14ac:dyDescent="0.3">
      <c r="A96" s="153"/>
      <c r="B96" s="154" t="s">
        <v>188</v>
      </c>
      <c r="C96" s="127"/>
      <c r="D96" s="127"/>
      <c r="E96" s="129"/>
      <c r="F96" s="126">
        <f>SUM(F94:F95)</f>
        <v>36696</v>
      </c>
      <c r="G96" s="127">
        <f>SUM(G94:G95)</f>
        <v>23078</v>
      </c>
      <c r="H96" s="127"/>
      <c r="I96" s="129">
        <f>SUM(I94:I95)</f>
        <v>29328</v>
      </c>
      <c r="J96" s="129"/>
      <c r="K96" s="127">
        <f>SUM(K94:K95)</f>
        <v>24124</v>
      </c>
      <c r="L96" s="127"/>
      <c r="M96" s="127"/>
    </row>
    <row r="97" spans="1:15" s="1" customFormat="1" ht="40.5" customHeight="1" thickBot="1" x14ac:dyDescent="0.3">
      <c r="A97" s="55"/>
      <c r="B97" s="56"/>
      <c r="C97" s="18"/>
      <c r="D97" s="18"/>
      <c r="E97" s="64"/>
      <c r="F97" s="121"/>
      <c r="G97" s="18"/>
      <c r="H97" s="18"/>
      <c r="I97" s="64"/>
      <c r="J97" s="64"/>
      <c r="K97" s="18"/>
      <c r="L97" s="18"/>
      <c r="M97" s="18"/>
    </row>
    <row r="98" spans="1:15" s="1" customFormat="1" ht="60.75" customHeight="1" thickBot="1" x14ac:dyDescent="0.3">
      <c r="A98" s="293" t="s">
        <v>150</v>
      </c>
      <c r="B98" s="294"/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</row>
    <row r="99" spans="1:15" s="1" customFormat="1" ht="64.5" customHeight="1" thickBot="1" x14ac:dyDescent="0.3">
      <c r="A99" s="2" t="s">
        <v>0</v>
      </c>
      <c r="B99" s="54" t="s">
        <v>1</v>
      </c>
      <c r="C99" s="4" t="s">
        <v>111</v>
      </c>
      <c r="D99" s="4" t="s">
        <v>121</v>
      </c>
      <c r="E99" s="65" t="s">
        <v>254</v>
      </c>
      <c r="F99" s="4" t="s">
        <v>117</v>
      </c>
      <c r="G99" s="4" t="s">
        <v>120</v>
      </c>
      <c r="H99" s="4" t="s">
        <v>255</v>
      </c>
      <c r="I99" s="65" t="s">
        <v>256</v>
      </c>
      <c r="J99" s="65"/>
      <c r="K99" s="4" t="s">
        <v>257</v>
      </c>
      <c r="L99" s="4"/>
      <c r="M99" s="3" t="s">
        <v>2</v>
      </c>
    </row>
    <row r="100" spans="1:15" s="1" customFormat="1" ht="36" customHeight="1" thickBot="1" x14ac:dyDescent="0.3">
      <c r="A100" s="61">
        <v>76</v>
      </c>
      <c r="B100" s="29" t="s">
        <v>84</v>
      </c>
      <c r="C100" s="30" t="s">
        <v>115</v>
      </c>
      <c r="D100" s="30"/>
      <c r="E100" s="70"/>
      <c r="F100" s="112">
        <v>650</v>
      </c>
      <c r="G100" s="28">
        <v>286.08999999999997</v>
      </c>
      <c r="H100" s="248">
        <f>SUM(G104/F104)</f>
        <v>0.43371428571428577</v>
      </c>
      <c r="I100" s="78">
        <v>550</v>
      </c>
      <c r="J100" s="79"/>
      <c r="K100" s="31">
        <v>550</v>
      </c>
      <c r="L100" s="31"/>
      <c r="M100" s="169" t="s">
        <v>259</v>
      </c>
    </row>
    <row r="101" spans="1:15" s="1" customFormat="1" ht="39" customHeight="1" thickBot="1" x14ac:dyDescent="0.3">
      <c r="A101" s="105"/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</row>
    <row r="102" spans="1:15" s="1" customFormat="1" ht="57" customHeight="1" thickBot="1" x14ac:dyDescent="0.3">
      <c r="A102" s="293" t="s">
        <v>147</v>
      </c>
      <c r="B102" s="294"/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</row>
    <row r="103" spans="1:15" s="1" customFormat="1" ht="57" customHeight="1" thickBot="1" x14ac:dyDescent="0.3">
      <c r="A103" s="2" t="s">
        <v>0</v>
      </c>
      <c r="B103" s="54" t="s">
        <v>1</v>
      </c>
      <c r="C103" s="4" t="s">
        <v>111</v>
      </c>
      <c r="D103" s="4" t="s">
        <v>121</v>
      </c>
      <c r="E103" s="65" t="s">
        <v>254</v>
      </c>
      <c r="F103" s="4" t="s">
        <v>117</v>
      </c>
      <c r="G103" s="4" t="s">
        <v>120</v>
      </c>
      <c r="H103" s="4" t="s">
        <v>255</v>
      </c>
      <c r="I103" s="65" t="s">
        <v>256</v>
      </c>
      <c r="J103" s="65"/>
      <c r="K103" s="4" t="s">
        <v>257</v>
      </c>
      <c r="L103" s="4"/>
      <c r="M103" s="3" t="s">
        <v>2</v>
      </c>
    </row>
    <row r="104" spans="1:15" s="1" customFormat="1" ht="30" customHeight="1" thickBot="1" x14ac:dyDescent="0.3">
      <c r="A104" s="5">
        <v>66</v>
      </c>
      <c r="B104" s="6" t="s">
        <v>72</v>
      </c>
      <c r="C104" s="13">
        <v>621.85</v>
      </c>
      <c r="D104" s="13">
        <v>461.37</v>
      </c>
      <c r="E104" s="66">
        <v>486.15</v>
      </c>
      <c r="F104" s="13">
        <v>700</v>
      </c>
      <c r="G104" s="13">
        <v>303.60000000000002</v>
      </c>
      <c r="H104" s="252">
        <f t="shared" ref="H104:H117" si="6">SUM(G104/F104)</f>
        <v>0.43371428571428577</v>
      </c>
      <c r="I104" s="151">
        <v>550</v>
      </c>
      <c r="J104" s="66"/>
      <c r="K104" s="13">
        <v>550</v>
      </c>
      <c r="L104" s="13"/>
      <c r="M104" s="254" t="s">
        <v>263</v>
      </c>
      <c r="N104" s="20"/>
      <c r="O104" s="17"/>
    </row>
    <row r="105" spans="1:15" s="1" customFormat="1" ht="28.5" customHeight="1" thickBot="1" x14ac:dyDescent="0.3">
      <c r="A105" s="5">
        <v>67</v>
      </c>
      <c r="B105" s="6" t="s">
        <v>73</v>
      </c>
      <c r="C105" s="13">
        <v>413.19</v>
      </c>
      <c r="D105" s="13">
        <v>1079.02</v>
      </c>
      <c r="E105" s="66">
        <v>1022.23</v>
      </c>
      <c r="F105" s="13">
        <v>1000</v>
      </c>
      <c r="G105" s="13">
        <v>540.46</v>
      </c>
      <c r="H105" s="248">
        <f t="shared" si="6"/>
        <v>0.54046000000000005</v>
      </c>
      <c r="I105" s="13">
        <v>1100</v>
      </c>
      <c r="J105" s="66"/>
      <c r="K105" s="13">
        <v>1100</v>
      </c>
      <c r="L105" s="13"/>
      <c r="M105" s="255" t="s">
        <v>264</v>
      </c>
      <c r="N105" s="17"/>
      <c r="O105" s="17"/>
    </row>
    <row r="106" spans="1:15" s="1" customFormat="1" ht="36" customHeight="1" thickBot="1" x14ac:dyDescent="0.3">
      <c r="A106" s="5">
        <v>68</v>
      </c>
      <c r="B106" s="6" t="s">
        <v>74</v>
      </c>
      <c r="C106" s="13">
        <v>245</v>
      </c>
      <c r="D106" s="13">
        <v>245</v>
      </c>
      <c r="E106" s="66">
        <v>1468.99</v>
      </c>
      <c r="F106" s="13">
        <v>500</v>
      </c>
      <c r="G106" s="13">
        <v>405.66</v>
      </c>
      <c r="H106" s="248">
        <f t="shared" si="6"/>
        <v>0.81132000000000004</v>
      </c>
      <c r="I106" s="13">
        <v>500</v>
      </c>
      <c r="J106" s="66"/>
      <c r="K106" s="13">
        <v>500</v>
      </c>
      <c r="L106" s="13"/>
      <c r="M106" s="92" t="s">
        <v>267</v>
      </c>
    </row>
    <row r="107" spans="1:15" s="1" customFormat="1" ht="27.75" customHeight="1" thickBot="1" x14ac:dyDescent="0.3">
      <c r="A107" s="5">
        <v>69</v>
      </c>
      <c r="B107" s="6" t="s">
        <v>75</v>
      </c>
      <c r="C107" s="13">
        <v>411.24</v>
      </c>
      <c r="D107" s="13">
        <v>474.51</v>
      </c>
      <c r="E107" s="66">
        <v>201.41</v>
      </c>
      <c r="F107" s="13">
        <v>300</v>
      </c>
      <c r="G107" s="13">
        <v>177.71</v>
      </c>
      <c r="H107" s="248">
        <f t="shared" si="6"/>
        <v>0.59236666666666671</v>
      </c>
      <c r="I107" s="13">
        <v>300</v>
      </c>
      <c r="J107" s="66"/>
      <c r="K107" s="13">
        <v>300</v>
      </c>
      <c r="L107" s="13"/>
      <c r="M107" s="254"/>
    </row>
    <row r="108" spans="1:15" s="1" customFormat="1" ht="38.25" customHeight="1" thickBot="1" x14ac:dyDescent="0.3">
      <c r="A108" s="5">
        <v>70</v>
      </c>
      <c r="B108" s="6" t="s">
        <v>78</v>
      </c>
      <c r="C108" s="13">
        <v>-20</v>
      </c>
      <c r="D108" s="13">
        <v>873.33</v>
      </c>
      <c r="E108" s="66">
        <v>259</v>
      </c>
      <c r="F108" s="13">
        <v>1500</v>
      </c>
      <c r="G108" s="13">
        <v>650</v>
      </c>
      <c r="H108" s="248">
        <f t="shared" si="6"/>
        <v>0.43333333333333335</v>
      </c>
      <c r="I108" s="13">
        <v>1000</v>
      </c>
      <c r="J108" s="66"/>
      <c r="K108" s="13">
        <v>1500</v>
      </c>
      <c r="L108" s="13"/>
      <c r="M108" s="90" t="s">
        <v>265</v>
      </c>
    </row>
    <row r="109" spans="1:15" s="1" customFormat="1" ht="30" customHeight="1" thickBot="1" x14ac:dyDescent="0.3">
      <c r="A109" s="5">
        <v>71</v>
      </c>
      <c r="B109" s="6" t="s">
        <v>79</v>
      </c>
      <c r="C109" s="13">
        <v>875.26</v>
      </c>
      <c r="D109" s="13">
        <v>623.57000000000005</v>
      </c>
      <c r="E109" s="66">
        <v>506.5</v>
      </c>
      <c r="F109" s="13">
        <v>1400</v>
      </c>
      <c r="G109" s="13">
        <v>540</v>
      </c>
      <c r="H109" s="248">
        <f t="shared" si="6"/>
        <v>0.38571428571428573</v>
      </c>
      <c r="I109" s="13">
        <v>540</v>
      </c>
      <c r="J109" s="66"/>
      <c r="K109" s="13">
        <v>1000</v>
      </c>
      <c r="L109" s="13"/>
      <c r="M109" s="90" t="s">
        <v>268</v>
      </c>
    </row>
    <row r="110" spans="1:15" s="1" customFormat="1" ht="32.25" customHeight="1" thickBot="1" x14ac:dyDescent="0.3">
      <c r="A110" s="5">
        <v>72</v>
      </c>
      <c r="B110" s="6" t="s">
        <v>80</v>
      </c>
      <c r="C110" s="13">
        <v>689.8</v>
      </c>
      <c r="D110" s="13">
        <v>700</v>
      </c>
      <c r="E110" s="66">
        <v>979.55</v>
      </c>
      <c r="F110" s="13">
        <v>1400</v>
      </c>
      <c r="G110" s="13">
        <v>1031.5999999999999</v>
      </c>
      <c r="H110" s="248">
        <f t="shared" si="6"/>
        <v>0.73685714285714277</v>
      </c>
      <c r="I110" s="13">
        <v>1400</v>
      </c>
      <c r="J110" s="66"/>
      <c r="K110" s="13">
        <v>1400</v>
      </c>
      <c r="L110" s="13"/>
      <c r="M110" s="254"/>
    </row>
    <row r="111" spans="1:15" s="1" customFormat="1" ht="30" customHeight="1" thickBot="1" x14ac:dyDescent="0.3">
      <c r="A111" s="44">
        <v>73</v>
      </c>
      <c r="B111" s="36" t="s">
        <v>81</v>
      </c>
      <c r="C111" s="33">
        <v>0</v>
      </c>
      <c r="D111" s="33">
        <v>0</v>
      </c>
      <c r="E111" s="71">
        <v>0</v>
      </c>
      <c r="F111" s="33">
        <v>0</v>
      </c>
      <c r="G111" s="33"/>
      <c r="H111" s="249"/>
      <c r="I111" s="33">
        <v>0</v>
      </c>
      <c r="J111" s="71"/>
      <c r="K111" s="33">
        <v>0</v>
      </c>
      <c r="L111" s="33"/>
      <c r="M111" s="321" t="s">
        <v>337</v>
      </c>
    </row>
    <row r="112" spans="1:15" s="1" customFormat="1" ht="33.75" customHeight="1" thickBot="1" x14ac:dyDescent="0.3">
      <c r="A112" s="5">
        <v>74</v>
      </c>
      <c r="B112" s="6" t="s">
        <v>82</v>
      </c>
      <c r="C112" s="13">
        <v>1370.96</v>
      </c>
      <c r="D112" s="13">
        <v>1704.14</v>
      </c>
      <c r="E112" s="66">
        <v>1522.16</v>
      </c>
      <c r="F112" s="13">
        <v>1800</v>
      </c>
      <c r="G112" s="13">
        <v>1473.49</v>
      </c>
      <c r="H112" s="248">
        <f t="shared" si="6"/>
        <v>0.81860555555555559</v>
      </c>
      <c r="I112" s="13">
        <v>1473.49</v>
      </c>
      <c r="J112" s="66"/>
      <c r="K112" s="13">
        <v>1600</v>
      </c>
      <c r="L112" s="13"/>
      <c r="M112" s="254" t="s">
        <v>266</v>
      </c>
    </row>
    <row r="113" spans="1:15" s="1" customFormat="1" ht="30.75" customHeight="1" thickBot="1" x14ac:dyDescent="0.3">
      <c r="A113" s="5">
        <v>77</v>
      </c>
      <c r="B113" s="6" t="s">
        <v>85</v>
      </c>
      <c r="C113" s="13">
        <v>0</v>
      </c>
      <c r="D113" s="13">
        <v>0</v>
      </c>
      <c r="E113" s="66">
        <v>0</v>
      </c>
      <c r="F113" s="13">
        <v>0</v>
      </c>
      <c r="G113" s="13">
        <v>0</v>
      </c>
      <c r="H113" s="248"/>
      <c r="I113" s="13">
        <v>0</v>
      </c>
      <c r="J113" s="66"/>
      <c r="K113" s="13">
        <v>100</v>
      </c>
      <c r="L113" s="13"/>
      <c r="M113" s="234" t="s">
        <v>261</v>
      </c>
    </row>
    <row r="114" spans="1:15" s="1" customFormat="1" ht="21.75" customHeight="1" thickBot="1" x14ac:dyDescent="0.3">
      <c r="A114" s="44">
        <v>78</v>
      </c>
      <c r="B114" s="36" t="s">
        <v>86</v>
      </c>
      <c r="C114" s="33">
        <v>0</v>
      </c>
      <c r="D114" s="33">
        <v>75</v>
      </c>
      <c r="E114" s="71">
        <v>0</v>
      </c>
      <c r="F114" s="33">
        <v>0</v>
      </c>
      <c r="G114" s="33">
        <v>0</v>
      </c>
      <c r="H114" s="249"/>
      <c r="I114" s="33">
        <v>0</v>
      </c>
      <c r="J114" s="71"/>
      <c r="K114" s="33">
        <v>0</v>
      </c>
      <c r="L114" s="33"/>
      <c r="M114" s="160" t="s">
        <v>175</v>
      </c>
    </row>
    <row r="115" spans="1:15" s="1" customFormat="1" ht="25.5" customHeight="1" thickBot="1" x14ac:dyDescent="0.3">
      <c r="A115" s="5">
        <v>128</v>
      </c>
      <c r="B115" s="6" t="s">
        <v>76</v>
      </c>
      <c r="C115" s="13">
        <v>40.71</v>
      </c>
      <c r="D115" s="13">
        <v>44.63</v>
      </c>
      <c r="E115" s="66">
        <v>35.950000000000003</v>
      </c>
      <c r="F115" s="13">
        <v>50</v>
      </c>
      <c r="G115" s="13">
        <v>18.27</v>
      </c>
      <c r="H115" s="248">
        <f t="shared" si="6"/>
        <v>0.3654</v>
      </c>
      <c r="I115" s="13">
        <v>50</v>
      </c>
      <c r="J115" s="66"/>
      <c r="K115" s="13">
        <v>50</v>
      </c>
      <c r="L115" s="13"/>
      <c r="M115" s="254"/>
    </row>
    <row r="116" spans="1:15" s="1" customFormat="1" ht="42.75" customHeight="1" thickBot="1" x14ac:dyDescent="0.3">
      <c r="A116" s="5">
        <v>141</v>
      </c>
      <c r="B116" s="6" t="s">
        <v>77</v>
      </c>
      <c r="C116" s="13">
        <v>482.4</v>
      </c>
      <c r="D116" s="13">
        <v>1898.37</v>
      </c>
      <c r="E116" s="66">
        <v>322.12</v>
      </c>
      <c r="F116" s="13">
        <v>500</v>
      </c>
      <c r="G116" s="13">
        <v>157.74</v>
      </c>
      <c r="H116" s="248">
        <f t="shared" si="6"/>
        <v>0.31548000000000004</v>
      </c>
      <c r="I116" s="13">
        <v>500</v>
      </c>
      <c r="J116" s="66"/>
      <c r="K116" s="13">
        <v>500</v>
      </c>
      <c r="L116" s="13"/>
      <c r="M116" s="92" t="s">
        <v>262</v>
      </c>
      <c r="O116" s="223"/>
    </row>
    <row r="117" spans="1:15" s="1" customFormat="1" ht="32.25" customHeight="1" thickBot="1" x14ac:dyDescent="0.3">
      <c r="A117" s="5"/>
      <c r="B117" s="7" t="s">
        <v>3</v>
      </c>
      <c r="C117" s="14">
        <f t="shared" ref="C117:J117" si="7">SUM(C104:C116)</f>
        <v>5130.41</v>
      </c>
      <c r="D117" s="14">
        <f t="shared" si="7"/>
        <v>8178.94</v>
      </c>
      <c r="E117" s="67">
        <f t="shared" si="7"/>
        <v>6804.0599999999995</v>
      </c>
      <c r="F117" s="14">
        <f>SUM(F104:F116)</f>
        <v>9150</v>
      </c>
      <c r="G117" s="14">
        <f>SUM(G104:G116)</f>
        <v>5298.5300000000007</v>
      </c>
      <c r="H117" s="250">
        <f t="shared" si="6"/>
        <v>0.57907431693989075</v>
      </c>
      <c r="I117" s="14">
        <f>SUM(I104:I116)</f>
        <v>7413.49</v>
      </c>
      <c r="J117" s="67">
        <f t="shared" si="7"/>
        <v>0</v>
      </c>
      <c r="K117" s="14">
        <f>SUM(K104:K116)</f>
        <v>8600</v>
      </c>
      <c r="L117" s="14">
        <f>SUM(L104:L116)</f>
        <v>0</v>
      </c>
      <c r="M117" s="254"/>
    </row>
    <row r="118" spans="1:15" s="1" customFormat="1" ht="22.5" customHeight="1" thickBot="1" x14ac:dyDescent="0.3">
      <c r="A118" s="55"/>
      <c r="B118" s="58"/>
      <c r="C118" s="59"/>
      <c r="D118" s="59"/>
      <c r="E118" s="69"/>
      <c r="F118" s="108"/>
      <c r="G118" s="59"/>
      <c r="H118" s="59"/>
      <c r="I118" s="69"/>
      <c r="J118" s="69"/>
      <c r="K118" s="59"/>
      <c r="L118" s="59"/>
      <c r="M118" s="58"/>
    </row>
    <row r="119" spans="1:15" s="1" customFormat="1" ht="30" customHeight="1" thickBot="1" x14ac:dyDescent="0.3">
      <c r="A119" s="55"/>
      <c r="B119" s="58"/>
      <c r="C119" s="59"/>
      <c r="D119" s="59"/>
      <c r="E119" s="69"/>
      <c r="F119" s="108"/>
      <c r="G119" s="59"/>
      <c r="H119" s="59"/>
      <c r="I119" s="69"/>
      <c r="J119" s="69"/>
      <c r="K119" s="59"/>
      <c r="L119" s="59"/>
      <c r="M119" s="58"/>
    </row>
    <row r="120" spans="1:15" s="1" customFormat="1" ht="63" customHeight="1" thickBot="1" x14ac:dyDescent="0.3">
      <c r="A120" s="301" t="s">
        <v>149</v>
      </c>
      <c r="B120" s="301"/>
      <c r="C120" s="301"/>
      <c r="D120" s="301"/>
      <c r="E120" s="301"/>
      <c r="F120" s="301"/>
      <c r="G120" s="301"/>
      <c r="H120" s="301"/>
      <c r="I120" s="301"/>
      <c r="J120" s="301"/>
      <c r="K120" s="301"/>
      <c r="L120" s="301"/>
      <c r="M120" s="301"/>
    </row>
    <row r="121" spans="1:15" s="1" customFormat="1" ht="29.25" customHeight="1" thickBot="1" x14ac:dyDescent="0.3">
      <c r="A121" s="2" t="s">
        <v>0</v>
      </c>
      <c r="B121" s="54" t="s">
        <v>1</v>
      </c>
      <c r="C121" s="4" t="s">
        <v>111</v>
      </c>
      <c r="D121" s="4" t="s">
        <v>121</v>
      </c>
      <c r="E121" s="65" t="s">
        <v>254</v>
      </c>
      <c r="F121" s="4" t="s">
        <v>117</v>
      </c>
      <c r="G121" s="4" t="s">
        <v>120</v>
      </c>
      <c r="H121" s="4" t="s">
        <v>255</v>
      </c>
      <c r="I121" s="65" t="s">
        <v>256</v>
      </c>
      <c r="J121" s="65"/>
      <c r="K121" s="4" t="s">
        <v>257</v>
      </c>
      <c r="L121" s="4"/>
      <c r="M121" s="3" t="s">
        <v>2</v>
      </c>
    </row>
    <row r="122" spans="1:15" s="1" customFormat="1" ht="31.15" customHeight="1" thickBot="1" x14ac:dyDescent="0.3">
      <c r="A122" s="23">
        <v>75</v>
      </c>
      <c r="B122" s="150" t="s">
        <v>83</v>
      </c>
      <c r="C122" s="151">
        <v>1871.99</v>
      </c>
      <c r="D122" s="151">
        <v>2452.88</v>
      </c>
      <c r="E122" s="128">
        <v>2499.5700000000002</v>
      </c>
      <c r="F122" s="152">
        <v>2800</v>
      </c>
      <c r="G122" s="151">
        <v>1922.73</v>
      </c>
      <c r="H122" s="251">
        <f t="shared" ref="H122" si="8">SUM(G122/F122)</f>
        <v>0.68668928571428567</v>
      </c>
      <c r="I122" s="128">
        <v>1922.73</v>
      </c>
      <c r="J122" s="128"/>
      <c r="K122" s="151">
        <v>2000</v>
      </c>
      <c r="L122" s="151"/>
      <c r="M122" s="155" t="s">
        <v>271</v>
      </c>
    </row>
    <row r="123" spans="1:15" s="1" customFormat="1" ht="37.5" customHeight="1" thickBot="1" x14ac:dyDescent="0.3">
      <c r="A123" s="53"/>
      <c r="B123" s="12"/>
      <c r="C123" s="40"/>
      <c r="D123" s="40"/>
      <c r="E123" s="88"/>
      <c r="F123" s="114"/>
      <c r="G123" s="40"/>
      <c r="H123" s="40"/>
      <c r="I123" s="88"/>
      <c r="J123" s="88"/>
      <c r="K123" s="40"/>
      <c r="L123" s="40"/>
      <c r="M123" s="96"/>
    </row>
    <row r="124" spans="1:15" s="1" customFormat="1" ht="66" customHeight="1" thickBot="1" x14ac:dyDescent="0.3">
      <c r="A124" s="293" t="s">
        <v>154</v>
      </c>
      <c r="B124" s="294"/>
      <c r="C124" s="294"/>
      <c r="D124" s="294"/>
      <c r="E124" s="294"/>
      <c r="F124" s="294"/>
      <c r="G124" s="294"/>
      <c r="H124" s="294"/>
      <c r="I124" s="294"/>
      <c r="J124" s="294"/>
      <c r="K124" s="294"/>
      <c r="L124" s="294"/>
      <c r="M124" s="294"/>
    </row>
    <row r="125" spans="1:15" s="1" customFormat="1" ht="63" customHeight="1" thickBot="1" x14ac:dyDescent="0.3">
      <c r="A125" s="2" t="s">
        <v>0</v>
      </c>
      <c r="B125" s="54" t="s">
        <v>1</v>
      </c>
      <c r="C125" s="4" t="s">
        <v>111</v>
      </c>
      <c r="D125" s="4" t="s">
        <v>121</v>
      </c>
      <c r="E125" s="65" t="s">
        <v>254</v>
      </c>
      <c r="F125" s="4" t="s">
        <v>117</v>
      </c>
      <c r="G125" s="4" t="s">
        <v>120</v>
      </c>
      <c r="H125" s="4" t="s">
        <v>255</v>
      </c>
      <c r="I125" s="65" t="s">
        <v>256</v>
      </c>
      <c r="J125" s="65"/>
      <c r="K125" s="4" t="s">
        <v>257</v>
      </c>
      <c r="L125" s="4"/>
      <c r="M125" s="3" t="s">
        <v>2</v>
      </c>
    </row>
    <row r="126" spans="1:15" s="1" customFormat="1" ht="45" customHeight="1" thickBot="1" x14ac:dyDescent="0.3">
      <c r="A126" s="5">
        <v>28</v>
      </c>
      <c r="B126" s="6" t="s">
        <v>30</v>
      </c>
      <c r="C126" s="13">
        <v>1093.83</v>
      </c>
      <c r="D126" s="13">
        <v>1031.06</v>
      </c>
      <c r="E126" s="89">
        <v>1555.46</v>
      </c>
      <c r="F126" s="116">
        <v>1000</v>
      </c>
      <c r="G126" s="16">
        <v>933.7</v>
      </c>
      <c r="H126" s="257">
        <f t="shared" ref="H126:H128" si="9">SUM(G126/F126)</f>
        <v>0.93370000000000009</v>
      </c>
      <c r="I126" s="89">
        <v>1200</v>
      </c>
      <c r="J126" s="89"/>
      <c r="K126" s="13">
        <v>1200</v>
      </c>
      <c r="L126" s="13"/>
      <c r="M126" s="13" t="s">
        <v>269</v>
      </c>
    </row>
    <row r="127" spans="1:15" s="1" customFormat="1" ht="33" customHeight="1" thickBot="1" x14ac:dyDescent="0.3">
      <c r="A127" s="5">
        <v>29</v>
      </c>
      <c r="B127" s="6" t="s">
        <v>31</v>
      </c>
      <c r="C127" s="13">
        <v>388</v>
      </c>
      <c r="D127" s="13">
        <v>423.3</v>
      </c>
      <c r="E127" s="89">
        <v>476</v>
      </c>
      <c r="F127" s="116">
        <v>600</v>
      </c>
      <c r="G127" s="16">
        <v>408</v>
      </c>
      <c r="H127" s="257">
        <f t="shared" si="9"/>
        <v>0.68</v>
      </c>
      <c r="I127" s="89">
        <v>550</v>
      </c>
      <c r="J127" s="89"/>
      <c r="K127" s="13">
        <v>550</v>
      </c>
      <c r="L127" s="13"/>
      <c r="M127" s="6" t="s">
        <v>270</v>
      </c>
    </row>
    <row r="128" spans="1:15" s="1" customFormat="1" ht="28.9" customHeight="1" thickBot="1" x14ac:dyDescent="0.3">
      <c r="A128" s="5"/>
      <c r="B128" s="7" t="s">
        <v>3</v>
      </c>
      <c r="C128" s="14">
        <f>SUM(C126:C127)</f>
        <v>1481.83</v>
      </c>
      <c r="D128" s="14">
        <f>SUM(D126:D127)</f>
        <v>1454.36</v>
      </c>
      <c r="E128" s="67">
        <f>SUM(E126:E127)</f>
        <v>2031.46</v>
      </c>
      <c r="F128" s="107">
        <f>SUM(F126:F127)</f>
        <v>1600</v>
      </c>
      <c r="G128" s="14">
        <f>SUM(G126:G127)</f>
        <v>1341.7</v>
      </c>
      <c r="H128" s="250">
        <f t="shared" si="9"/>
        <v>0.83856249999999999</v>
      </c>
      <c r="I128" s="67">
        <f>SUM(I126:I127)</f>
        <v>1750</v>
      </c>
      <c r="J128" s="67">
        <f>SUM(J126:J127)</f>
        <v>0</v>
      </c>
      <c r="K128" s="14">
        <f>SUM(K126:K127)</f>
        <v>1750</v>
      </c>
      <c r="L128" s="14"/>
      <c r="M128" s="256"/>
    </row>
    <row r="129" spans="1:13" s="1" customFormat="1" ht="25.5" customHeight="1" thickBot="1" x14ac:dyDescent="0.3">
      <c r="A129" s="55"/>
      <c r="B129" s="56"/>
      <c r="C129" s="18"/>
      <c r="D129" s="18"/>
      <c r="E129" s="57"/>
      <c r="F129" s="111"/>
      <c r="G129" s="18"/>
      <c r="H129" s="18"/>
      <c r="I129" s="57"/>
      <c r="J129" s="57"/>
      <c r="K129" s="18"/>
      <c r="L129" s="18"/>
      <c r="M129" s="56"/>
    </row>
    <row r="130" spans="1:13" s="1" customFormat="1" ht="56.25" customHeight="1" thickBot="1" x14ac:dyDescent="0.3">
      <c r="A130" s="293" t="s">
        <v>155</v>
      </c>
      <c r="B130" s="294"/>
      <c r="C130" s="294"/>
      <c r="D130" s="294"/>
      <c r="E130" s="294"/>
      <c r="F130" s="294"/>
      <c r="G130" s="294"/>
      <c r="H130" s="294"/>
      <c r="I130" s="294"/>
      <c r="J130" s="294"/>
      <c r="K130" s="294"/>
      <c r="L130" s="294"/>
      <c r="M130" s="294"/>
    </row>
    <row r="131" spans="1:13" s="1" customFormat="1" ht="66.75" customHeight="1" thickBot="1" x14ac:dyDescent="0.3">
      <c r="A131" s="2" t="s">
        <v>0</v>
      </c>
      <c r="B131" s="54" t="s">
        <v>1</v>
      </c>
      <c r="C131" s="4" t="s">
        <v>111</v>
      </c>
      <c r="D131" s="4" t="s">
        <v>121</v>
      </c>
      <c r="E131" s="65" t="s">
        <v>254</v>
      </c>
      <c r="F131" s="4" t="s">
        <v>117</v>
      </c>
      <c r="G131" s="4" t="s">
        <v>120</v>
      </c>
      <c r="H131" s="4" t="s">
        <v>255</v>
      </c>
      <c r="I131" s="65" t="s">
        <v>256</v>
      </c>
      <c r="J131" s="65"/>
      <c r="K131" s="4" t="s">
        <v>257</v>
      </c>
      <c r="L131" s="4"/>
      <c r="M131" s="3" t="s">
        <v>2</v>
      </c>
    </row>
    <row r="132" spans="1:13" s="1" customFormat="1" ht="32.25" customHeight="1" thickBot="1" x14ac:dyDescent="0.3">
      <c r="A132" s="5">
        <v>5</v>
      </c>
      <c r="B132" s="6" t="s">
        <v>9</v>
      </c>
      <c r="C132" s="13">
        <v>3987.32</v>
      </c>
      <c r="D132" s="13">
        <v>3880.18</v>
      </c>
      <c r="E132" s="89">
        <v>545</v>
      </c>
      <c r="F132" s="116">
        <v>1000</v>
      </c>
      <c r="G132" s="16">
        <v>29.14</v>
      </c>
      <c r="H132" s="257">
        <f t="shared" ref="H132:H135" si="10">SUM(G132/F132)</f>
        <v>2.9139999999999999E-2</v>
      </c>
      <c r="I132" s="89">
        <v>700</v>
      </c>
      <c r="J132" s="89"/>
      <c r="K132" s="13">
        <v>1000</v>
      </c>
      <c r="L132" s="13">
        <v>0</v>
      </c>
      <c r="M132" s="160" t="s">
        <v>318</v>
      </c>
    </row>
    <row r="133" spans="1:13" s="1" customFormat="1" ht="27.75" customHeight="1" thickBot="1" x14ac:dyDescent="0.3">
      <c r="A133" s="5">
        <v>18</v>
      </c>
      <c r="B133" s="6" t="s">
        <v>22</v>
      </c>
      <c r="C133" s="13">
        <v>392.89</v>
      </c>
      <c r="D133" s="13">
        <v>592.45000000000005</v>
      </c>
      <c r="E133" s="89">
        <v>110.3</v>
      </c>
      <c r="F133" s="116">
        <v>200</v>
      </c>
      <c r="G133" s="16">
        <v>0</v>
      </c>
      <c r="H133" s="257">
        <f t="shared" si="10"/>
        <v>0</v>
      </c>
      <c r="I133" s="89">
        <v>100</v>
      </c>
      <c r="J133" s="89"/>
      <c r="K133" s="13">
        <v>200</v>
      </c>
      <c r="L133" s="13"/>
      <c r="M133" s="6" t="s">
        <v>272</v>
      </c>
    </row>
    <row r="134" spans="1:13" s="1" customFormat="1" ht="30.75" customHeight="1" thickBot="1" x14ac:dyDescent="0.3">
      <c r="A134" s="5">
        <v>65</v>
      </c>
      <c r="B134" s="6" t="s">
        <v>71</v>
      </c>
      <c r="C134" s="13">
        <v>0</v>
      </c>
      <c r="D134" s="13">
        <v>70</v>
      </c>
      <c r="E134" s="89">
        <v>166.07</v>
      </c>
      <c r="F134" s="116">
        <v>500</v>
      </c>
      <c r="G134" s="16">
        <v>140</v>
      </c>
      <c r="H134" s="257">
        <f t="shared" si="10"/>
        <v>0.28000000000000003</v>
      </c>
      <c r="I134" s="89">
        <v>200</v>
      </c>
      <c r="J134" s="89"/>
      <c r="K134" s="13">
        <v>500</v>
      </c>
      <c r="L134" s="13"/>
      <c r="M134" s="7"/>
    </row>
    <row r="135" spans="1:13" s="1" customFormat="1" ht="36.75" customHeight="1" thickBot="1" x14ac:dyDescent="0.3">
      <c r="A135" s="5">
        <v>30</v>
      </c>
      <c r="B135" s="6" t="s">
        <v>201</v>
      </c>
      <c r="C135" s="13">
        <v>746.92</v>
      </c>
      <c r="D135" s="13">
        <v>775.47</v>
      </c>
      <c r="E135" s="89">
        <v>863.92</v>
      </c>
      <c r="F135" s="116">
        <v>1000</v>
      </c>
      <c r="G135" s="16">
        <v>544.19000000000005</v>
      </c>
      <c r="H135" s="257">
        <f t="shared" si="10"/>
        <v>0.54419000000000006</v>
      </c>
      <c r="I135" s="89">
        <v>750</v>
      </c>
      <c r="J135" s="89"/>
      <c r="K135" s="13">
        <v>1000</v>
      </c>
      <c r="L135" s="13"/>
      <c r="M135" s="36" t="s">
        <v>179</v>
      </c>
    </row>
    <row r="136" spans="1:13" s="1" customFormat="1" ht="31.5" customHeight="1" thickBot="1" x14ac:dyDescent="0.3">
      <c r="A136" s="5">
        <v>31</v>
      </c>
      <c r="B136" s="36" t="s">
        <v>34</v>
      </c>
      <c r="C136" s="33">
        <v>140.71</v>
      </c>
      <c r="D136" s="33">
        <v>234.4</v>
      </c>
      <c r="E136" s="176"/>
      <c r="F136" s="177"/>
      <c r="G136" s="33"/>
      <c r="H136" s="249"/>
      <c r="I136" s="176"/>
      <c r="J136" s="176"/>
      <c r="K136" s="33"/>
      <c r="L136" s="33"/>
      <c r="M136" s="36" t="s">
        <v>200</v>
      </c>
    </row>
    <row r="137" spans="1:13" s="1" customFormat="1" ht="38.25" customHeight="1" thickBot="1" x14ac:dyDescent="0.3">
      <c r="A137" s="5">
        <v>32</v>
      </c>
      <c r="B137" s="6" t="s">
        <v>35</v>
      </c>
      <c r="C137" s="13">
        <v>397</v>
      </c>
      <c r="D137" s="13">
        <v>928.39</v>
      </c>
      <c r="E137" s="89">
        <v>278.77</v>
      </c>
      <c r="F137" s="116">
        <v>500</v>
      </c>
      <c r="G137" s="16">
        <v>451.51</v>
      </c>
      <c r="H137" s="257">
        <v>0</v>
      </c>
      <c r="I137" s="89">
        <v>500</v>
      </c>
      <c r="J137" s="89"/>
      <c r="K137" s="13">
        <v>500</v>
      </c>
      <c r="L137" s="13"/>
      <c r="M137" s="36"/>
    </row>
    <row r="138" spans="1:13" s="1" customFormat="1" ht="30" customHeight="1" thickBot="1" x14ac:dyDescent="0.3">
      <c r="A138" s="5">
        <v>33</v>
      </c>
      <c r="B138" s="6" t="s">
        <v>137</v>
      </c>
      <c r="C138" s="13">
        <v>160</v>
      </c>
      <c r="D138" s="13">
        <v>62.5</v>
      </c>
      <c r="E138" s="89">
        <v>318</v>
      </c>
      <c r="F138" s="116">
        <v>800</v>
      </c>
      <c r="G138" s="16">
        <v>0</v>
      </c>
      <c r="H138" s="257">
        <v>0</v>
      </c>
      <c r="I138" s="89">
        <v>100</v>
      </c>
      <c r="J138" s="89"/>
      <c r="K138" s="13">
        <v>800</v>
      </c>
      <c r="L138" s="13"/>
      <c r="M138" s="7"/>
    </row>
    <row r="139" spans="1:13" s="1" customFormat="1" ht="28.9" customHeight="1" thickBot="1" x14ac:dyDescent="0.3">
      <c r="A139" s="5">
        <v>34</v>
      </c>
      <c r="B139" s="6" t="s">
        <v>36</v>
      </c>
      <c r="C139" s="13">
        <v>0</v>
      </c>
      <c r="D139" s="13">
        <v>504.52</v>
      </c>
      <c r="E139" s="89"/>
      <c r="F139" s="116"/>
      <c r="G139" s="16"/>
      <c r="H139" s="257"/>
      <c r="I139" s="89"/>
      <c r="J139" s="89"/>
      <c r="K139" s="13"/>
      <c r="L139" s="13"/>
      <c r="M139" s="36" t="s">
        <v>168</v>
      </c>
    </row>
    <row r="140" spans="1:13" ht="30.75" customHeight="1" thickBot="1" x14ac:dyDescent="0.3">
      <c r="A140" s="5"/>
      <c r="B140" s="7" t="s">
        <v>3</v>
      </c>
      <c r="C140" s="14">
        <f t="shared" ref="C140:L140" si="11">SUM(C132:C139)</f>
        <v>5824.84</v>
      </c>
      <c r="D140" s="14">
        <f t="shared" si="11"/>
        <v>7047.91</v>
      </c>
      <c r="E140" s="89">
        <f t="shared" si="11"/>
        <v>2282.06</v>
      </c>
      <c r="F140" s="116">
        <f t="shared" si="11"/>
        <v>4000</v>
      </c>
      <c r="G140" s="60">
        <f t="shared" si="11"/>
        <v>1164.8400000000001</v>
      </c>
      <c r="H140" s="258">
        <f t="shared" ref="H140" si="12">SUM(G140/F140)</f>
        <v>0.29121000000000002</v>
      </c>
      <c r="I140" s="89">
        <f t="shared" si="11"/>
        <v>2350</v>
      </c>
      <c r="J140" s="89">
        <f t="shared" si="11"/>
        <v>0</v>
      </c>
      <c r="K140" s="14">
        <f t="shared" si="11"/>
        <v>4000</v>
      </c>
      <c r="L140" s="14">
        <f t="shared" si="11"/>
        <v>0</v>
      </c>
      <c r="M140" s="7"/>
    </row>
    <row r="141" spans="1:13" s="1" customFormat="1" ht="32.25" customHeight="1" x14ac:dyDescent="0.25">
      <c r="A141"/>
      <c r="B141"/>
      <c r="C141"/>
      <c r="D141"/>
      <c r="E141" s="74"/>
      <c r="F141" s="117"/>
      <c r="G141"/>
      <c r="H141"/>
      <c r="I141" s="74"/>
      <c r="J141" s="74"/>
      <c r="K141"/>
      <c r="L141"/>
      <c r="M141"/>
    </row>
    <row r="142" spans="1:13" s="1" customFormat="1" ht="44.25" customHeight="1" thickBot="1" x14ac:dyDescent="0.3">
      <c r="A142" s="55"/>
      <c r="B142" s="58"/>
      <c r="C142" s="59"/>
      <c r="D142" s="59"/>
      <c r="E142" s="69"/>
      <c r="F142" s="108"/>
      <c r="G142" s="59"/>
      <c r="H142" s="59"/>
      <c r="I142" s="69"/>
      <c r="J142" s="69"/>
      <c r="K142" s="59"/>
      <c r="L142" s="59"/>
      <c r="M142" s="58"/>
    </row>
    <row r="143" spans="1:13" s="1" customFormat="1" ht="42.75" customHeight="1" thickBot="1" x14ac:dyDescent="0.3">
      <c r="A143" s="293" t="s">
        <v>5</v>
      </c>
      <c r="B143" s="294"/>
      <c r="C143" s="294"/>
      <c r="D143" s="294"/>
      <c r="E143" s="294"/>
      <c r="F143" s="294"/>
      <c r="G143" s="294"/>
      <c r="H143" s="294"/>
      <c r="I143" s="294"/>
      <c r="J143" s="294"/>
      <c r="K143" s="294"/>
      <c r="L143" s="294"/>
      <c r="M143" s="294"/>
    </row>
    <row r="144" spans="1:13" s="1" customFormat="1" ht="69.75" customHeight="1" thickBot="1" x14ac:dyDescent="0.3">
      <c r="A144" s="2" t="s">
        <v>0</v>
      </c>
      <c r="B144" s="54" t="s">
        <v>1</v>
      </c>
      <c r="C144" s="4" t="s">
        <v>111</v>
      </c>
      <c r="D144" s="4" t="s">
        <v>121</v>
      </c>
      <c r="E144" s="65" t="s">
        <v>254</v>
      </c>
      <c r="F144" s="4" t="s">
        <v>117</v>
      </c>
      <c r="G144" s="4" t="s">
        <v>120</v>
      </c>
      <c r="H144" s="4" t="s">
        <v>255</v>
      </c>
      <c r="I144" s="65" t="s">
        <v>256</v>
      </c>
      <c r="J144" s="65"/>
      <c r="K144" s="4" t="s">
        <v>257</v>
      </c>
      <c r="L144" s="4"/>
      <c r="M144" s="3" t="s">
        <v>2</v>
      </c>
    </row>
    <row r="145" spans="1:13" s="1" customFormat="1" ht="22.5" customHeight="1" thickBot="1" x14ac:dyDescent="0.3">
      <c r="A145" s="49">
        <v>6</v>
      </c>
      <c r="B145" s="46" t="s">
        <v>10</v>
      </c>
      <c r="C145" s="48"/>
      <c r="D145" s="48">
        <v>187.45</v>
      </c>
      <c r="E145" s="75">
        <v>0</v>
      </c>
      <c r="F145" s="118"/>
      <c r="G145" s="48"/>
      <c r="H145" s="48"/>
      <c r="I145" s="75"/>
      <c r="J145" s="75"/>
      <c r="K145" s="48"/>
      <c r="L145" s="48"/>
      <c r="M145" s="47" t="s">
        <v>161</v>
      </c>
    </row>
    <row r="146" spans="1:13" s="1" customFormat="1" ht="27" customHeight="1" thickBot="1" x14ac:dyDescent="0.3">
      <c r="A146" s="49">
        <v>7</v>
      </c>
      <c r="B146" s="46" t="s">
        <v>11</v>
      </c>
      <c r="C146" s="48"/>
      <c r="D146" s="48">
        <v>0</v>
      </c>
      <c r="E146" s="75">
        <v>0</v>
      </c>
      <c r="F146" s="118"/>
      <c r="G146" s="48"/>
      <c r="H146" s="48"/>
      <c r="I146" s="75"/>
      <c r="J146" s="75"/>
      <c r="K146" s="48"/>
      <c r="L146" s="48"/>
      <c r="M146" s="47" t="s">
        <v>162</v>
      </c>
    </row>
    <row r="147" spans="1:13" s="1" customFormat="1" ht="51" customHeight="1" thickBot="1" x14ac:dyDescent="0.3">
      <c r="A147" s="159">
        <v>8</v>
      </c>
      <c r="B147" s="254" t="s">
        <v>132</v>
      </c>
      <c r="C147" s="60">
        <v>2788.47</v>
      </c>
      <c r="D147" s="60">
        <v>18.43</v>
      </c>
      <c r="E147" s="259">
        <v>402.79</v>
      </c>
      <c r="F147" s="260">
        <v>4300</v>
      </c>
      <c r="G147" s="60">
        <v>3612.97</v>
      </c>
      <c r="H147" s="258">
        <f t="shared" ref="H147:H151" si="13">SUM(G147/F147)</f>
        <v>0.84022558139534875</v>
      </c>
      <c r="I147" s="259">
        <v>4300</v>
      </c>
      <c r="J147" s="259"/>
      <c r="K147" s="60">
        <v>4300</v>
      </c>
      <c r="L147" s="60"/>
      <c r="M147" s="92" t="s">
        <v>280</v>
      </c>
    </row>
    <row r="148" spans="1:13" s="1" customFormat="1" ht="30" customHeight="1" thickBot="1" x14ac:dyDescent="0.3">
      <c r="A148" s="159">
        <v>9</v>
      </c>
      <c r="B148" s="160" t="s">
        <v>12</v>
      </c>
      <c r="C148" s="16">
        <v>760.2</v>
      </c>
      <c r="D148" s="16">
        <v>680</v>
      </c>
      <c r="E148" s="89">
        <v>271.25</v>
      </c>
      <c r="F148" s="116">
        <v>700</v>
      </c>
      <c r="G148" s="16">
        <v>0</v>
      </c>
      <c r="H148" s="257">
        <f t="shared" si="13"/>
        <v>0</v>
      </c>
      <c r="I148" s="89">
        <v>700</v>
      </c>
      <c r="J148" s="89"/>
      <c r="K148" s="16">
        <v>700</v>
      </c>
      <c r="L148" s="16"/>
      <c r="M148" s="46"/>
    </row>
    <row r="149" spans="1:13" s="1" customFormat="1" ht="32.25" customHeight="1" thickBot="1" x14ac:dyDescent="0.3">
      <c r="A149" s="159">
        <v>11</v>
      </c>
      <c r="B149" s="160" t="s">
        <v>14</v>
      </c>
      <c r="C149" s="16">
        <v>0</v>
      </c>
      <c r="D149" s="16">
        <v>11.67</v>
      </c>
      <c r="E149" s="89">
        <v>156.66999999999999</v>
      </c>
      <c r="F149" s="116">
        <v>200</v>
      </c>
      <c r="G149" s="16">
        <v>78.67</v>
      </c>
      <c r="H149" s="257">
        <f t="shared" si="13"/>
        <v>0.39335000000000003</v>
      </c>
      <c r="I149" s="89">
        <v>200</v>
      </c>
      <c r="J149" s="89"/>
      <c r="K149" s="16">
        <v>200</v>
      </c>
      <c r="L149" s="16"/>
      <c r="M149" s="7"/>
    </row>
    <row r="150" spans="1:13" s="1" customFormat="1" ht="40.5" customHeight="1" thickBot="1" x14ac:dyDescent="0.3">
      <c r="A150" s="159">
        <v>12</v>
      </c>
      <c r="B150" s="160" t="s">
        <v>15</v>
      </c>
      <c r="C150" s="16">
        <v>0</v>
      </c>
      <c r="D150" s="16">
        <v>0</v>
      </c>
      <c r="E150" s="89">
        <v>51.5</v>
      </c>
      <c r="F150" s="262">
        <v>400</v>
      </c>
      <c r="G150" s="16">
        <v>548</v>
      </c>
      <c r="H150" s="257">
        <f t="shared" si="13"/>
        <v>1.37</v>
      </c>
      <c r="I150" s="261">
        <v>1000</v>
      </c>
      <c r="J150" s="89"/>
      <c r="K150" s="87">
        <v>1000</v>
      </c>
      <c r="L150" s="16"/>
      <c r="M150" s="92" t="s">
        <v>277</v>
      </c>
    </row>
    <row r="151" spans="1:13" s="1" customFormat="1" ht="37.5" customHeight="1" thickBot="1" x14ac:dyDescent="0.3">
      <c r="A151" s="159">
        <v>13</v>
      </c>
      <c r="B151" s="160" t="s">
        <v>16</v>
      </c>
      <c r="C151" s="16">
        <v>0</v>
      </c>
      <c r="D151" s="16">
        <v>-277.38</v>
      </c>
      <c r="E151" s="89">
        <v>80.83</v>
      </c>
      <c r="F151" s="116">
        <v>100</v>
      </c>
      <c r="G151" s="16">
        <v>120</v>
      </c>
      <c r="H151" s="257">
        <f t="shared" si="13"/>
        <v>1.2</v>
      </c>
      <c r="I151" s="89">
        <v>120</v>
      </c>
      <c r="J151" s="89"/>
      <c r="K151" s="16">
        <v>100</v>
      </c>
      <c r="L151" s="16"/>
      <c r="M151" s="52"/>
    </row>
    <row r="152" spans="1:13" s="1" customFormat="1" ht="27" customHeight="1" thickBot="1" x14ac:dyDescent="0.3">
      <c r="A152" s="49">
        <v>112</v>
      </c>
      <c r="B152" s="46" t="s">
        <v>18</v>
      </c>
      <c r="C152" s="48"/>
      <c r="D152" s="48"/>
      <c r="E152" s="75"/>
      <c r="F152" s="118"/>
      <c r="G152" s="48"/>
      <c r="H152" s="48"/>
      <c r="I152" s="75"/>
      <c r="J152" s="75"/>
      <c r="K152" s="48"/>
      <c r="L152" s="48"/>
      <c r="M152" s="46" t="s">
        <v>167</v>
      </c>
    </row>
    <row r="153" spans="1:13" s="1" customFormat="1" ht="37.5" customHeight="1" thickBot="1" x14ac:dyDescent="0.3">
      <c r="A153" s="159">
        <v>126</v>
      </c>
      <c r="B153" s="160" t="s">
        <v>275</v>
      </c>
      <c r="C153" s="16">
        <v>351.66</v>
      </c>
      <c r="D153" s="16">
        <v>426.3</v>
      </c>
      <c r="E153" s="89">
        <v>476.17</v>
      </c>
      <c r="F153" s="262" t="s">
        <v>276</v>
      </c>
      <c r="G153" s="16">
        <v>350.55</v>
      </c>
      <c r="H153" s="16" t="s">
        <v>258</v>
      </c>
      <c r="I153" s="261">
        <v>500</v>
      </c>
      <c r="J153" s="89"/>
      <c r="K153" s="16">
        <v>550</v>
      </c>
      <c r="L153" s="16"/>
      <c r="M153" s="92" t="s">
        <v>278</v>
      </c>
    </row>
    <row r="154" spans="1:13" s="1" customFormat="1" ht="28.5" customHeight="1" thickBot="1" x14ac:dyDescent="0.3">
      <c r="A154" s="159" t="s">
        <v>173</v>
      </c>
      <c r="B154" s="160" t="s">
        <v>320</v>
      </c>
      <c r="C154" s="16"/>
      <c r="D154" s="16"/>
      <c r="E154" s="89"/>
      <c r="F154" s="283"/>
      <c r="G154" s="16"/>
      <c r="H154" s="16"/>
      <c r="I154" s="261">
        <v>500</v>
      </c>
      <c r="J154" s="89"/>
      <c r="K154" s="16"/>
      <c r="L154" s="16"/>
      <c r="M154" s="92" t="s">
        <v>321</v>
      </c>
    </row>
    <row r="155" spans="1:13" s="1" customFormat="1" ht="44.25" customHeight="1" thickBot="1" x14ac:dyDescent="0.3">
      <c r="A155" s="5"/>
      <c r="B155" s="7" t="s">
        <v>3</v>
      </c>
      <c r="C155" s="14">
        <f>SUM(C145:C153)</f>
        <v>3900.33</v>
      </c>
      <c r="D155" s="14">
        <f>SUM(D145:D153)</f>
        <v>1046.47</v>
      </c>
      <c r="E155" s="259">
        <f>SUM(E145:E153)</f>
        <v>1439.21</v>
      </c>
      <c r="F155" s="260">
        <f>SUM(F145:F153)</f>
        <v>5700</v>
      </c>
      <c r="G155" s="60">
        <f>SUM(G145:G153)</f>
        <v>4710.1899999999996</v>
      </c>
      <c r="H155" s="258">
        <f t="shared" ref="H155" si="14">SUM(G155/F155)</f>
        <v>0.82634912280701744</v>
      </c>
      <c r="I155" s="259">
        <f>SUM(I145:I153)</f>
        <v>6820</v>
      </c>
      <c r="J155" s="259">
        <f t="shared" ref="J155:L155" si="15">SUM(J145:J152)</f>
        <v>0</v>
      </c>
      <c r="K155" s="60">
        <f>SUM(K145:K153)</f>
        <v>6850</v>
      </c>
      <c r="L155" s="14">
        <f t="shared" si="15"/>
        <v>0</v>
      </c>
      <c r="M155" s="52" t="s">
        <v>279</v>
      </c>
    </row>
    <row r="156" spans="1:13" s="1" customFormat="1" ht="32.450000000000003" customHeight="1" thickBot="1" x14ac:dyDescent="0.3">
      <c r="A156" s="55"/>
      <c r="B156" s="58"/>
      <c r="C156" s="59"/>
      <c r="D156" s="59"/>
      <c r="E156" s="76"/>
      <c r="F156" s="119"/>
      <c r="G156" s="59"/>
      <c r="H156" s="59"/>
      <c r="I156" s="76"/>
      <c r="J156" s="76"/>
      <c r="K156" s="59"/>
      <c r="L156" s="59"/>
      <c r="M156" s="62"/>
    </row>
    <row r="157" spans="1:13" s="1" customFormat="1" ht="43.9" customHeight="1" thickBot="1" x14ac:dyDescent="0.3">
      <c r="A157" s="293" t="s">
        <v>156</v>
      </c>
      <c r="B157" s="294"/>
      <c r="C157" s="294"/>
      <c r="D157" s="294"/>
      <c r="E157" s="294"/>
      <c r="F157" s="294"/>
      <c r="G157" s="294"/>
      <c r="H157" s="294"/>
      <c r="I157" s="294"/>
      <c r="J157" s="294"/>
      <c r="K157" s="294"/>
      <c r="L157" s="294"/>
      <c r="M157" s="294"/>
    </row>
    <row r="158" spans="1:13" s="1" customFormat="1" ht="60" customHeight="1" thickBot="1" x14ac:dyDescent="0.3">
      <c r="A158" s="2" t="s">
        <v>0</v>
      </c>
      <c r="B158" s="54" t="s">
        <v>1</v>
      </c>
      <c r="C158" s="4" t="s">
        <v>111</v>
      </c>
      <c r="D158" s="4" t="s">
        <v>121</v>
      </c>
      <c r="E158" s="65" t="s">
        <v>254</v>
      </c>
      <c r="F158" s="4" t="s">
        <v>117</v>
      </c>
      <c r="G158" s="4" t="s">
        <v>120</v>
      </c>
      <c r="H158" s="4" t="s">
        <v>255</v>
      </c>
      <c r="I158" s="65" t="s">
        <v>256</v>
      </c>
      <c r="J158" s="65"/>
      <c r="K158" s="4" t="s">
        <v>257</v>
      </c>
      <c r="L158" s="4"/>
      <c r="M158" s="3" t="s">
        <v>2</v>
      </c>
    </row>
    <row r="159" spans="1:13" s="1" customFormat="1" ht="42" customHeight="1" thickBot="1" x14ac:dyDescent="0.3">
      <c r="A159" s="5">
        <v>10</v>
      </c>
      <c r="B159" s="6" t="s">
        <v>13</v>
      </c>
      <c r="C159" s="16">
        <v>1500</v>
      </c>
      <c r="D159" s="16">
        <v>1890.98</v>
      </c>
      <c r="E159" s="89">
        <v>3177.42</v>
      </c>
      <c r="F159" s="116">
        <v>1500</v>
      </c>
      <c r="G159" s="16">
        <v>2058</v>
      </c>
      <c r="H159" s="16">
        <f t="shared" ref="H159" si="16">SUM(G159/F159)</f>
        <v>1.3720000000000001</v>
      </c>
      <c r="I159" s="89">
        <v>3000</v>
      </c>
      <c r="J159" s="89"/>
      <c r="K159" s="16">
        <v>1500</v>
      </c>
      <c r="L159" s="13">
        <v>0</v>
      </c>
      <c r="M159" s="6" t="s">
        <v>281</v>
      </c>
    </row>
    <row r="160" spans="1:13" s="1" customFormat="1" ht="28.9" customHeight="1" thickBot="1" x14ac:dyDescent="0.3">
      <c r="A160" s="55"/>
      <c r="B160" s="56"/>
      <c r="C160" s="18"/>
      <c r="D160" s="38"/>
      <c r="E160" s="57"/>
      <c r="F160" s="111"/>
      <c r="G160" s="18"/>
      <c r="H160" s="18"/>
      <c r="I160" s="57"/>
      <c r="J160" s="57"/>
      <c r="K160" s="18"/>
      <c r="L160" s="18"/>
      <c r="M160" s="56"/>
    </row>
    <row r="161" spans="1:13" s="1" customFormat="1" ht="38.25" customHeight="1" thickBot="1" x14ac:dyDescent="0.3">
      <c r="A161" s="293" t="s">
        <v>157</v>
      </c>
      <c r="B161" s="294"/>
      <c r="C161" s="294"/>
      <c r="D161" s="294"/>
      <c r="E161" s="294"/>
      <c r="F161" s="294"/>
      <c r="G161" s="294"/>
      <c r="H161" s="294"/>
      <c r="I161" s="294"/>
      <c r="J161" s="294"/>
      <c r="K161" s="294"/>
      <c r="L161" s="294"/>
      <c r="M161" s="294"/>
    </row>
    <row r="162" spans="1:13" s="1" customFormat="1" ht="60.75" customHeight="1" thickBot="1" x14ac:dyDescent="0.3">
      <c r="A162" s="2" t="s">
        <v>0</v>
      </c>
      <c r="B162" s="54" t="s">
        <v>1</v>
      </c>
      <c r="C162" s="4" t="s">
        <v>111</v>
      </c>
      <c r="D162" s="4" t="s">
        <v>121</v>
      </c>
      <c r="E162" s="65" t="s">
        <v>254</v>
      </c>
      <c r="F162" s="4" t="s">
        <v>117</v>
      </c>
      <c r="G162" s="4" t="s">
        <v>120</v>
      </c>
      <c r="H162" s="4" t="s">
        <v>255</v>
      </c>
      <c r="I162" s="65" t="s">
        <v>256</v>
      </c>
      <c r="J162" s="65"/>
      <c r="K162" s="4" t="s">
        <v>257</v>
      </c>
      <c r="L162" s="4"/>
      <c r="M162" s="3" t="s">
        <v>2</v>
      </c>
    </row>
    <row r="163" spans="1:13" s="1" customFormat="1" ht="27" customHeight="1" thickBot="1" x14ac:dyDescent="0.3">
      <c r="A163" s="5">
        <v>14</v>
      </c>
      <c r="B163" s="6" t="s">
        <v>17</v>
      </c>
      <c r="C163" s="13">
        <v>0</v>
      </c>
      <c r="D163" s="13">
        <v>0</v>
      </c>
      <c r="E163" s="89">
        <v>0</v>
      </c>
      <c r="F163" s="116">
        <v>0</v>
      </c>
      <c r="G163" s="16">
        <v>0</v>
      </c>
      <c r="H163" s="257">
        <v>0</v>
      </c>
      <c r="I163" s="89">
        <v>0</v>
      </c>
      <c r="J163" s="89"/>
      <c r="K163" s="13">
        <v>0</v>
      </c>
      <c r="L163" s="13"/>
      <c r="M163" s="47"/>
    </row>
    <row r="164" spans="1:13" s="1" customFormat="1" ht="30.75" customHeight="1" thickBot="1" x14ac:dyDescent="0.3">
      <c r="A164" s="5">
        <v>19</v>
      </c>
      <c r="B164" s="6" t="s">
        <v>23</v>
      </c>
      <c r="C164" s="13">
        <v>250</v>
      </c>
      <c r="D164" s="13">
        <v>0</v>
      </c>
      <c r="E164" s="89">
        <v>0</v>
      </c>
      <c r="F164" s="116">
        <v>0</v>
      </c>
      <c r="G164" s="16">
        <v>0</v>
      </c>
      <c r="H164" s="257">
        <v>0</v>
      </c>
      <c r="I164" s="89">
        <v>0</v>
      </c>
      <c r="J164" s="89"/>
      <c r="K164" s="13">
        <v>0</v>
      </c>
      <c r="L164" s="13"/>
      <c r="M164" s="160" t="s">
        <v>283</v>
      </c>
    </row>
    <row r="165" spans="1:13" s="1" customFormat="1" ht="31.5" customHeight="1" thickBot="1" x14ac:dyDescent="0.3">
      <c r="A165" s="5">
        <v>22</v>
      </c>
      <c r="B165" s="6" t="s">
        <v>26</v>
      </c>
      <c r="C165" s="13">
        <v>409.5</v>
      </c>
      <c r="D165" s="13">
        <v>409</v>
      </c>
      <c r="E165" s="89">
        <v>420</v>
      </c>
      <c r="F165" s="116">
        <v>450</v>
      </c>
      <c r="G165" s="16">
        <v>222</v>
      </c>
      <c r="H165" s="257">
        <f t="shared" ref="H165" si="17">SUM(G165/F165)</f>
        <v>0.49333333333333335</v>
      </c>
      <c r="I165" s="89">
        <v>444</v>
      </c>
      <c r="J165" s="89"/>
      <c r="K165" s="13">
        <v>450</v>
      </c>
      <c r="L165" s="13"/>
      <c r="M165" s="160"/>
    </row>
    <row r="166" spans="1:13" s="1" customFormat="1" ht="33.75" customHeight="1" thickBot="1" x14ac:dyDescent="0.3">
      <c r="A166" s="5">
        <v>23</v>
      </c>
      <c r="B166" s="6" t="s">
        <v>27</v>
      </c>
      <c r="C166" s="13">
        <v>42.1</v>
      </c>
      <c r="D166" s="13">
        <v>420.83</v>
      </c>
      <c r="E166" s="89"/>
      <c r="F166" s="116"/>
      <c r="G166" s="16"/>
      <c r="H166" s="16"/>
      <c r="I166" s="89"/>
      <c r="J166" s="89"/>
      <c r="K166" s="13">
        <v>0</v>
      </c>
      <c r="L166" s="13"/>
      <c r="M166" s="36" t="s">
        <v>204</v>
      </c>
    </row>
    <row r="167" spans="1:13" ht="39.75" customHeight="1" thickBot="1" x14ac:dyDescent="0.3">
      <c r="A167" s="5">
        <v>24</v>
      </c>
      <c r="B167" s="6" t="s">
        <v>203</v>
      </c>
      <c r="C167" s="13">
        <v>1083.33</v>
      </c>
      <c r="D167" s="13">
        <v>40</v>
      </c>
      <c r="E167" s="267"/>
      <c r="F167" s="116"/>
      <c r="G167" s="16"/>
      <c r="H167" s="16"/>
      <c r="I167" s="89"/>
      <c r="J167" s="89"/>
      <c r="K167" s="179">
        <v>0</v>
      </c>
      <c r="L167" s="13"/>
      <c r="M167" s="36" t="s">
        <v>202</v>
      </c>
    </row>
    <row r="168" spans="1:13" ht="62.25" customHeight="1" thickBot="1" x14ac:dyDescent="0.3">
      <c r="A168" s="159">
        <v>26</v>
      </c>
      <c r="B168" s="92" t="s">
        <v>205</v>
      </c>
      <c r="C168" s="16">
        <v>360.1</v>
      </c>
      <c r="D168" s="16">
        <v>75.48</v>
      </c>
      <c r="E168" s="89">
        <v>1374.16</v>
      </c>
      <c r="F168" s="262">
        <v>3500</v>
      </c>
      <c r="G168" s="16">
        <v>94.96</v>
      </c>
      <c r="H168" s="257">
        <f t="shared" ref="H168:H175" si="18">SUM(G168/F168)</f>
        <v>2.713142857142857E-2</v>
      </c>
      <c r="I168" s="89">
        <v>2500</v>
      </c>
      <c r="J168" s="89"/>
      <c r="K168" s="87">
        <v>5000</v>
      </c>
      <c r="L168" s="16"/>
      <c r="M168" s="92" t="s">
        <v>282</v>
      </c>
    </row>
    <row r="169" spans="1:13" ht="29.25" customHeight="1" thickBot="1" x14ac:dyDescent="0.3">
      <c r="A169" s="5">
        <v>38</v>
      </c>
      <c r="B169" s="6" t="s">
        <v>41</v>
      </c>
      <c r="C169" s="13">
        <v>361.5</v>
      </c>
      <c r="D169" s="13">
        <v>344</v>
      </c>
      <c r="E169" s="66">
        <v>372</v>
      </c>
      <c r="F169" s="81">
        <v>400</v>
      </c>
      <c r="G169" s="13">
        <v>198</v>
      </c>
      <c r="H169" s="248">
        <f t="shared" si="18"/>
        <v>0.495</v>
      </c>
      <c r="I169" s="66">
        <v>396</v>
      </c>
      <c r="J169" s="66"/>
      <c r="K169" s="13">
        <v>400</v>
      </c>
      <c r="L169" s="13"/>
      <c r="M169" s="160"/>
    </row>
    <row r="170" spans="1:13" ht="33" customHeight="1" thickBot="1" x14ac:dyDescent="0.3">
      <c r="A170" s="5">
        <v>40</v>
      </c>
      <c r="B170" s="6" t="s">
        <v>43</v>
      </c>
      <c r="C170" s="13">
        <v>83.33</v>
      </c>
      <c r="D170" s="13">
        <v>75</v>
      </c>
      <c r="E170" s="66"/>
      <c r="F170" s="81"/>
      <c r="G170" s="13"/>
      <c r="H170" s="248"/>
      <c r="I170" s="66"/>
      <c r="J170" s="66"/>
      <c r="K170" s="13">
        <v>0</v>
      </c>
      <c r="L170" s="13">
        <v>0</v>
      </c>
      <c r="M170" s="36" t="s">
        <v>206</v>
      </c>
    </row>
    <row r="171" spans="1:13" ht="29.25" customHeight="1" thickBot="1" x14ac:dyDescent="0.3">
      <c r="A171" s="5">
        <v>123</v>
      </c>
      <c r="B171" s="6" t="s">
        <v>32</v>
      </c>
      <c r="C171" s="13">
        <v>197.5</v>
      </c>
      <c r="D171" s="13">
        <v>172</v>
      </c>
      <c r="E171" s="89">
        <v>161</v>
      </c>
      <c r="F171" s="116">
        <v>150</v>
      </c>
      <c r="G171" s="16">
        <v>75</v>
      </c>
      <c r="H171" s="257">
        <f t="shared" si="18"/>
        <v>0.5</v>
      </c>
      <c r="I171" s="89">
        <v>150</v>
      </c>
      <c r="J171" s="89"/>
      <c r="K171" s="16">
        <v>150</v>
      </c>
      <c r="L171" s="13">
        <v>0</v>
      </c>
      <c r="M171" s="160"/>
    </row>
    <row r="172" spans="1:13" s="1" customFormat="1" ht="28.5" customHeight="1" thickBot="1" x14ac:dyDescent="0.3">
      <c r="A172" s="5">
        <v>127</v>
      </c>
      <c r="B172" s="6" t="s">
        <v>33</v>
      </c>
      <c r="C172" s="13">
        <v>243.7</v>
      </c>
      <c r="D172" s="13">
        <v>282.11</v>
      </c>
      <c r="E172" s="89">
        <v>318.52999999999997</v>
      </c>
      <c r="F172" s="116">
        <v>350</v>
      </c>
      <c r="G172" s="16">
        <v>204.85</v>
      </c>
      <c r="H172" s="257">
        <f t="shared" si="18"/>
        <v>0.5852857142857143</v>
      </c>
      <c r="I172" s="89">
        <v>300</v>
      </c>
      <c r="J172" s="89"/>
      <c r="K172" s="16">
        <v>350</v>
      </c>
      <c r="L172" s="13"/>
      <c r="M172" s="160"/>
    </row>
    <row r="173" spans="1:13" s="1" customFormat="1" ht="37.5" customHeight="1" thickBot="1" x14ac:dyDescent="0.3">
      <c r="A173" s="5">
        <v>152</v>
      </c>
      <c r="B173" s="6" t="s">
        <v>136</v>
      </c>
      <c r="C173" s="13">
        <v>0</v>
      </c>
      <c r="D173" s="13">
        <v>540</v>
      </c>
      <c r="E173" s="89">
        <v>558</v>
      </c>
      <c r="F173" s="116">
        <v>1000</v>
      </c>
      <c r="G173" s="16">
        <v>1105.5</v>
      </c>
      <c r="H173" s="257">
        <f t="shared" si="18"/>
        <v>1.1054999999999999</v>
      </c>
      <c r="I173" s="89">
        <v>1105.5</v>
      </c>
      <c r="J173" s="89"/>
      <c r="K173" s="16">
        <v>1000</v>
      </c>
      <c r="L173" s="13"/>
      <c r="M173" s="92" t="s">
        <v>347</v>
      </c>
    </row>
    <row r="174" spans="1:13" s="1" customFormat="1" ht="33.75" customHeight="1" thickBot="1" x14ac:dyDescent="0.3">
      <c r="A174" s="95">
        <v>153</v>
      </c>
      <c r="B174" s="21" t="s">
        <v>110</v>
      </c>
      <c r="C174" s="22">
        <v>0</v>
      </c>
      <c r="D174" s="22">
        <v>1000</v>
      </c>
      <c r="E174" s="263">
        <v>1112.5</v>
      </c>
      <c r="F174" s="264">
        <v>1500</v>
      </c>
      <c r="G174" s="265">
        <v>1078</v>
      </c>
      <c r="H174" s="268">
        <f t="shared" si="18"/>
        <v>0.71866666666666668</v>
      </c>
      <c r="I174" s="263">
        <v>1078</v>
      </c>
      <c r="J174" s="263"/>
      <c r="K174" s="265">
        <v>1500</v>
      </c>
      <c r="L174" s="22"/>
      <c r="M174" s="180"/>
    </row>
    <row r="175" spans="1:13" s="1" customFormat="1" ht="36.75" customHeight="1" thickBot="1" x14ac:dyDescent="0.3">
      <c r="A175" s="23"/>
      <c r="B175" s="100" t="s">
        <v>3</v>
      </c>
      <c r="C175" s="101">
        <f>SUM(C163:C174)</f>
        <v>3031.0599999999995</v>
      </c>
      <c r="D175" s="101">
        <f>SUM(D163:D174)</f>
        <v>3358.42</v>
      </c>
      <c r="E175" s="270">
        <f>SUM(E163:E174)</f>
        <v>4316.1899999999996</v>
      </c>
      <c r="F175" s="271">
        <f>SUM(F163:F174)</f>
        <v>7350</v>
      </c>
      <c r="G175" s="266">
        <f>SUM(G163:G174)</f>
        <v>2978.31</v>
      </c>
      <c r="H175" s="269">
        <f t="shared" si="18"/>
        <v>0.40521224489795915</v>
      </c>
      <c r="I175" s="270">
        <f>SUM(I163:I174)</f>
        <v>5973.5</v>
      </c>
      <c r="J175" s="270">
        <f>SUM(J163:J174)</f>
        <v>0</v>
      </c>
      <c r="K175" s="266">
        <f>SUM(K163:K174)</f>
        <v>8850</v>
      </c>
      <c r="L175" s="101">
        <f>SUM(L182:L248)</f>
        <v>0</v>
      </c>
      <c r="M175" s="100" t="s">
        <v>284</v>
      </c>
    </row>
    <row r="176" spans="1:13" s="1" customFormat="1" ht="41.45" customHeight="1" thickBot="1" x14ac:dyDescent="0.3">
      <c r="A176" s="53"/>
      <c r="B176" s="12"/>
      <c r="C176" s="40"/>
      <c r="D176" s="40"/>
      <c r="E176" s="98"/>
      <c r="F176" s="120"/>
      <c r="G176" s="88"/>
      <c r="H176" s="88"/>
      <c r="I176" s="98"/>
      <c r="J176" s="98"/>
      <c r="K176" s="40"/>
      <c r="L176" s="40"/>
      <c r="M176" s="99"/>
    </row>
    <row r="177" spans="1:13" s="1" customFormat="1" ht="41.25" customHeight="1" thickBot="1" x14ac:dyDescent="0.3">
      <c r="A177" s="293" t="s">
        <v>133</v>
      </c>
      <c r="B177" s="294"/>
      <c r="C177" s="294"/>
      <c r="D177" s="294"/>
      <c r="E177" s="294"/>
      <c r="F177" s="294"/>
      <c r="G177" s="294"/>
      <c r="H177" s="294"/>
      <c r="I177" s="294"/>
      <c r="J177" s="294"/>
      <c r="K177" s="294"/>
      <c r="L177" s="294"/>
      <c r="M177" s="294"/>
    </row>
    <row r="178" spans="1:13" s="1" customFormat="1" ht="44.45" customHeight="1" thickBot="1" x14ac:dyDescent="0.3">
      <c r="A178" s="2" t="s">
        <v>0</v>
      </c>
      <c r="B178" s="54" t="s">
        <v>1</v>
      </c>
      <c r="C178" s="4" t="s">
        <v>111</v>
      </c>
      <c r="D178" s="4" t="s">
        <v>121</v>
      </c>
      <c r="E178" s="65" t="s">
        <v>254</v>
      </c>
      <c r="F178" s="4" t="s">
        <v>117</v>
      </c>
      <c r="G178" s="4" t="s">
        <v>120</v>
      </c>
      <c r="H178" s="4" t="s">
        <v>255</v>
      </c>
      <c r="I178" s="65" t="s">
        <v>256</v>
      </c>
      <c r="J178" s="65"/>
      <c r="K178" s="4" t="s">
        <v>257</v>
      </c>
      <c r="L178" s="4"/>
      <c r="M178" s="3" t="s">
        <v>2</v>
      </c>
    </row>
    <row r="179" spans="1:13" s="1" customFormat="1" ht="31.5" customHeight="1" thickBot="1" x14ac:dyDescent="0.3">
      <c r="A179" s="5">
        <v>2</v>
      </c>
      <c r="B179" s="6" t="s">
        <v>6</v>
      </c>
      <c r="C179" s="13">
        <v>0</v>
      </c>
      <c r="D179" s="13">
        <v>-446</v>
      </c>
      <c r="E179" s="89">
        <v>0</v>
      </c>
      <c r="F179" s="116">
        <v>0</v>
      </c>
      <c r="G179" s="16">
        <v>0</v>
      </c>
      <c r="H179" s="257">
        <v>0</v>
      </c>
      <c r="I179" s="89">
        <v>0</v>
      </c>
      <c r="J179" s="89"/>
      <c r="K179" s="13">
        <v>0</v>
      </c>
      <c r="L179" s="13">
        <v>0</v>
      </c>
      <c r="M179" s="36" t="s">
        <v>288</v>
      </c>
    </row>
    <row r="180" spans="1:13" s="1" customFormat="1" ht="43.5" customHeight="1" thickBot="1" x14ac:dyDescent="0.3">
      <c r="A180" s="5">
        <v>3</v>
      </c>
      <c r="B180" s="6" t="s">
        <v>7</v>
      </c>
      <c r="C180" s="13">
        <v>1286.48</v>
      </c>
      <c r="D180" s="13">
        <v>-230</v>
      </c>
      <c r="E180" s="89">
        <v>1499.11</v>
      </c>
      <c r="F180" s="116">
        <v>1750</v>
      </c>
      <c r="G180" s="16">
        <v>1377.12</v>
      </c>
      <c r="H180" s="257">
        <f t="shared" ref="H180:H190" si="19">SUM(G180/F180)</f>
        <v>0.78692571428571423</v>
      </c>
      <c r="I180" s="261">
        <v>2157.65</v>
      </c>
      <c r="J180" s="89"/>
      <c r="K180" s="13">
        <v>2000</v>
      </c>
      <c r="L180" s="13">
        <v>0</v>
      </c>
      <c r="M180" s="253" t="s">
        <v>285</v>
      </c>
    </row>
    <row r="181" spans="1:13" s="1" customFormat="1" ht="31.5" customHeight="1" thickBot="1" x14ac:dyDescent="0.3">
      <c r="A181" s="5">
        <v>4</v>
      </c>
      <c r="B181" s="6" t="s">
        <v>8</v>
      </c>
      <c r="C181" s="13">
        <v>2371.67</v>
      </c>
      <c r="D181" s="13">
        <v>2594.64</v>
      </c>
      <c r="E181" s="272">
        <v>3095.36</v>
      </c>
      <c r="F181" s="262">
        <v>2000</v>
      </c>
      <c r="G181" s="87">
        <v>1785.73</v>
      </c>
      <c r="H181" s="257">
        <f t="shared" si="19"/>
        <v>0.89286500000000002</v>
      </c>
      <c r="I181" s="261">
        <v>2500</v>
      </c>
      <c r="J181" s="89"/>
      <c r="K181" s="13">
        <v>2500</v>
      </c>
      <c r="L181" s="13"/>
      <c r="M181" s="253" t="s">
        <v>289</v>
      </c>
    </row>
    <row r="182" spans="1:13" s="1" customFormat="1" ht="30" customHeight="1" thickBot="1" x14ac:dyDescent="0.3">
      <c r="A182" s="5">
        <v>15</v>
      </c>
      <c r="B182" s="6" t="s">
        <v>19</v>
      </c>
      <c r="C182" s="13">
        <v>659.4</v>
      </c>
      <c r="D182" s="13">
        <v>672</v>
      </c>
      <c r="E182" s="89">
        <v>677.6</v>
      </c>
      <c r="F182" s="116">
        <v>700</v>
      </c>
      <c r="G182" s="80">
        <v>675.7</v>
      </c>
      <c r="H182" s="257">
        <f t="shared" si="19"/>
        <v>0.9652857142857143</v>
      </c>
      <c r="I182" s="89">
        <v>675.7</v>
      </c>
      <c r="J182" s="89"/>
      <c r="K182" s="13">
        <v>700</v>
      </c>
      <c r="L182" s="13"/>
      <c r="M182" s="36"/>
    </row>
    <row r="183" spans="1:13" s="1" customFormat="1" ht="37.5" customHeight="1" thickBot="1" x14ac:dyDescent="0.3">
      <c r="A183" s="5">
        <v>16</v>
      </c>
      <c r="B183" s="6" t="s">
        <v>20</v>
      </c>
      <c r="C183" s="13">
        <v>877.43</v>
      </c>
      <c r="D183" s="13">
        <v>717.74</v>
      </c>
      <c r="E183" s="89">
        <v>751.76</v>
      </c>
      <c r="F183" s="116">
        <v>875</v>
      </c>
      <c r="G183" s="16">
        <v>195.41</v>
      </c>
      <c r="H183" s="257">
        <f t="shared" si="19"/>
        <v>0.22332571428571429</v>
      </c>
      <c r="I183" s="261">
        <v>1310.1199999999999</v>
      </c>
      <c r="J183" s="89"/>
      <c r="K183" s="13">
        <v>1000</v>
      </c>
      <c r="L183" s="13"/>
      <c r="M183" s="253" t="s">
        <v>290</v>
      </c>
    </row>
    <row r="184" spans="1:13" s="1" customFormat="1" ht="28.9" customHeight="1" thickBot="1" x14ac:dyDescent="0.3">
      <c r="A184" s="5">
        <v>17</v>
      </c>
      <c r="B184" s="6" t="s">
        <v>21</v>
      </c>
      <c r="C184" s="13">
        <v>118.2</v>
      </c>
      <c r="D184" s="13">
        <v>172.9</v>
      </c>
      <c r="E184" s="89">
        <v>26.03</v>
      </c>
      <c r="F184" s="116">
        <v>500</v>
      </c>
      <c r="G184" s="16">
        <v>87.42</v>
      </c>
      <c r="H184" s="257">
        <f t="shared" si="19"/>
        <v>0.17484</v>
      </c>
      <c r="I184" s="89">
        <v>113.45</v>
      </c>
      <c r="J184" s="89"/>
      <c r="K184" s="13">
        <v>500</v>
      </c>
      <c r="L184" s="13"/>
      <c r="M184" s="6" t="s">
        <v>286</v>
      </c>
    </row>
    <row r="185" spans="1:13" s="1" customFormat="1" ht="30.75" customHeight="1" thickBot="1" x14ac:dyDescent="0.3">
      <c r="A185" s="5">
        <v>21</v>
      </c>
      <c r="B185" s="6" t="s">
        <v>25</v>
      </c>
      <c r="C185" s="13">
        <v>550</v>
      </c>
      <c r="D185" s="13">
        <v>550</v>
      </c>
      <c r="E185" s="89">
        <v>550</v>
      </c>
      <c r="F185" s="116">
        <v>550</v>
      </c>
      <c r="G185" s="16">
        <v>275</v>
      </c>
      <c r="H185" s="257">
        <f t="shared" si="19"/>
        <v>0.5</v>
      </c>
      <c r="I185" s="89">
        <v>550</v>
      </c>
      <c r="J185" s="89"/>
      <c r="K185" s="13">
        <v>550</v>
      </c>
      <c r="L185" s="13"/>
      <c r="M185" s="47"/>
    </row>
    <row r="186" spans="1:13" s="1" customFormat="1" ht="30.75" customHeight="1" thickBot="1" x14ac:dyDescent="0.3">
      <c r="A186" s="5">
        <v>62</v>
      </c>
      <c r="B186" s="6" t="s">
        <v>68</v>
      </c>
      <c r="C186" s="13">
        <v>906.68</v>
      </c>
      <c r="D186" s="13">
        <v>924</v>
      </c>
      <c r="E186" s="80">
        <v>931.7</v>
      </c>
      <c r="F186" s="171">
        <v>960</v>
      </c>
      <c r="G186" s="16">
        <v>997.85</v>
      </c>
      <c r="H186" s="257">
        <f t="shared" si="19"/>
        <v>1.0394270833333334</v>
      </c>
      <c r="I186" s="80">
        <v>997.85</v>
      </c>
      <c r="J186" s="80"/>
      <c r="K186" s="13">
        <v>1000</v>
      </c>
      <c r="L186" s="13">
        <v>0</v>
      </c>
      <c r="M186" s="6" t="s">
        <v>119</v>
      </c>
    </row>
    <row r="187" spans="1:13" s="1" customFormat="1" ht="37.5" customHeight="1" thickBot="1" x14ac:dyDescent="0.3">
      <c r="A187" s="5">
        <v>63</v>
      </c>
      <c r="B187" s="6" t="s">
        <v>69</v>
      </c>
      <c r="C187" s="13">
        <v>121.11</v>
      </c>
      <c r="D187" s="13">
        <v>119.5</v>
      </c>
      <c r="E187" s="80">
        <v>150.85</v>
      </c>
      <c r="F187" s="171">
        <v>150</v>
      </c>
      <c r="G187" s="16">
        <v>114.12</v>
      </c>
      <c r="H187" s="257">
        <f t="shared" si="19"/>
        <v>0.76080000000000003</v>
      </c>
      <c r="I187" s="80">
        <v>150.85</v>
      </c>
      <c r="J187" s="80"/>
      <c r="K187" s="13">
        <v>150</v>
      </c>
      <c r="L187" s="13"/>
      <c r="M187" s="6" t="s">
        <v>287</v>
      </c>
    </row>
    <row r="188" spans="1:13" s="1" customFormat="1" ht="23.25" customHeight="1" thickBot="1" x14ac:dyDescent="0.3">
      <c r="A188" s="5">
        <v>64</v>
      </c>
      <c r="B188" s="6" t="s">
        <v>70</v>
      </c>
      <c r="C188" s="13">
        <v>588.63</v>
      </c>
      <c r="D188" s="13">
        <v>678.95</v>
      </c>
      <c r="E188" s="80">
        <v>735.43</v>
      </c>
      <c r="F188" s="171">
        <v>875</v>
      </c>
      <c r="G188" s="16">
        <v>370.19</v>
      </c>
      <c r="H188" s="257">
        <f t="shared" si="19"/>
        <v>0.42307428571428574</v>
      </c>
      <c r="I188" s="80">
        <v>800</v>
      </c>
      <c r="J188" s="80"/>
      <c r="K188" s="13">
        <v>875</v>
      </c>
      <c r="L188" s="13"/>
      <c r="M188" s="36" t="s">
        <v>122</v>
      </c>
    </row>
    <row r="189" spans="1:13" s="1" customFormat="1" ht="29.25" customHeight="1" thickBot="1" x14ac:dyDescent="0.3">
      <c r="A189" s="5" t="s">
        <v>134</v>
      </c>
      <c r="B189" s="6" t="s">
        <v>135</v>
      </c>
      <c r="C189" s="13"/>
      <c r="D189" s="33"/>
      <c r="E189" s="89">
        <v>56.9</v>
      </c>
      <c r="F189" s="116">
        <v>100</v>
      </c>
      <c r="G189" s="16">
        <v>28.84</v>
      </c>
      <c r="H189" s="257">
        <f t="shared" si="19"/>
        <v>0.28839999999999999</v>
      </c>
      <c r="I189" s="89">
        <v>57.68</v>
      </c>
      <c r="J189" s="89"/>
      <c r="K189" s="13">
        <v>60</v>
      </c>
      <c r="L189" s="13"/>
      <c r="M189" s="6"/>
    </row>
    <row r="190" spans="1:13" s="1" customFormat="1" ht="48" customHeight="1" thickBot="1" x14ac:dyDescent="0.3">
      <c r="A190" s="5"/>
      <c r="B190" s="7" t="s">
        <v>3</v>
      </c>
      <c r="C190" s="14">
        <f>SUM(C179:C189)</f>
        <v>7479.6</v>
      </c>
      <c r="D190" s="14">
        <f t="shared" ref="D190:L190" si="20">SUM(D179:D189)</f>
        <v>5753.7300000000005</v>
      </c>
      <c r="E190" s="259">
        <f t="shared" si="20"/>
        <v>8474.74</v>
      </c>
      <c r="F190" s="273">
        <f t="shared" si="20"/>
        <v>8460</v>
      </c>
      <c r="G190" s="60">
        <f t="shared" si="20"/>
        <v>5907.38</v>
      </c>
      <c r="H190" s="258">
        <f t="shared" si="19"/>
        <v>0.69827186761229321</v>
      </c>
      <c r="I190" s="274">
        <f t="shared" si="20"/>
        <v>9313.2999999999993</v>
      </c>
      <c r="J190" s="89">
        <f t="shared" si="20"/>
        <v>0</v>
      </c>
      <c r="K190" s="14">
        <f t="shared" si="20"/>
        <v>9335</v>
      </c>
      <c r="L190" s="14">
        <f t="shared" si="20"/>
        <v>0</v>
      </c>
      <c r="M190" s="52" t="s">
        <v>291</v>
      </c>
    </row>
    <row r="191" spans="1:13" s="93" customFormat="1" ht="45" customHeight="1" thickBot="1" x14ac:dyDescent="0.3">
      <c r="A191" s="55"/>
      <c r="B191" s="56"/>
      <c r="C191" s="18"/>
      <c r="D191" s="18"/>
      <c r="E191" s="57"/>
      <c r="F191" s="111"/>
      <c r="G191" s="64"/>
      <c r="H191" s="64"/>
      <c r="I191" s="57"/>
      <c r="J191" s="57"/>
      <c r="K191" s="18"/>
      <c r="L191" s="18"/>
      <c r="M191" s="63"/>
    </row>
    <row r="192" spans="1:13" s="1" customFormat="1" ht="38.25" customHeight="1" thickBot="1" x14ac:dyDescent="0.3">
      <c r="A192" s="301" t="s">
        <v>163</v>
      </c>
      <c r="B192" s="301"/>
      <c r="C192" s="301"/>
      <c r="D192" s="301"/>
      <c r="E192" s="301"/>
      <c r="F192" s="301"/>
      <c r="G192" s="301"/>
      <c r="H192" s="301"/>
      <c r="I192" s="301"/>
      <c r="J192" s="301"/>
      <c r="K192" s="301"/>
      <c r="L192" s="301"/>
      <c r="M192" s="301"/>
    </row>
    <row r="193" spans="1:13" s="1" customFormat="1" ht="56.25" customHeight="1" thickBot="1" x14ac:dyDescent="0.3">
      <c r="A193" s="2" t="s">
        <v>0</v>
      </c>
      <c r="B193" s="54" t="s">
        <v>1</v>
      </c>
      <c r="C193" s="4" t="s">
        <v>111</v>
      </c>
      <c r="D193" s="4" t="s">
        <v>121</v>
      </c>
      <c r="E193" s="65" t="s">
        <v>254</v>
      </c>
      <c r="F193" s="4" t="s">
        <v>117</v>
      </c>
      <c r="G193" s="4" t="s">
        <v>120</v>
      </c>
      <c r="H193" s="4" t="s">
        <v>255</v>
      </c>
      <c r="I193" s="65" t="s">
        <v>256</v>
      </c>
      <c r="J193" s="65"/>
      <c r="K193" s="4" t="s">
        <v>257</v>
      </c>
      <c r="L193" s="4"/>
      <c r="M193" s="3" t="s">
        <v>2</v>
      </c>
    </row>
    <row r="194" spans="1:13" s="1" customFormat="1" ht="27.75" customHeight="1" thickBot="1" x14ac:dyDescent="0.3">
      <c r="A194" s="23">
        <v>39</v>
      </c>
      <c r="B194" s="150" t="s">
        <v>42</v>
      </c>
      <c r="C194" s="151">
        <v>0</v>
      </c>
      <c r="D194" s="151">
        <v>0</v>
      </c>
      <c r="E194" s="128">
        <v>0</v>
      </c>
      <c r="F194" s="152">
        <v>0</v>
      </c>
      <c r="G194" s="151">
        <v>0</v>
      </c>
      <c r="H194" s="151"/>
      <c r="I194" s="128">
        <v>0</v>
      </c>
      <c r="J194" s="128"/>
      <c r="K194" s="151">
        <v>500</v>
      </c>
      <c r="L194" s="151"/>
      <c r="M194" s="150" t="s">
        <v>296</v>
      </c>
    </row>
    <row r="195" spans="1:13" s="1" customFormat="1" ht="19.899999999999999" customHeight="1" thickBot="1" x14ac:dyDescent="0.3">
      <c r="A195" s="23">
        <v>134</v>
      </c>
      <c r="B195" s="150" t="s">
        <v>103</v>
      </c>
      <c r="C195" s="151">
        <v>3000</v>
      </c>
      <c r="D195" s="151">
        <v>50</v>
      </c>
      <c r="E195" s="128">
        <v>0</v>
      </c>
      <c r="F195" s="152">
        <v>500</v>
      </c>
      <c r="G195" s="151">
        <v>0</v>
      </c>
      <c r="H195" s="151"/>
      <c r="I195" s="128">
        <v>0</v>
      </c>
      <c r="J195" s="128"/>
      <c r="K195" s="151">
        <v>500</v>
      </c>
      <c r="L195" s="151"/>
      <c r="M195" s="151" t="s">
        <v>296</v>
      </c>
    </row>
    <row r="196" spans="1:13" s="1" customFormat="1" ht="19.899999999999999" customHeight="1" thickBot="1" x14ac:dyDescent="0.3">
      <c r="A196" s="153"/>
      <c r="B196" s="154" t="s">
        <v>3</v>
      </c>
      <c r="C196" s="127">
        <f>SUM(C194:C195)</f>
        <v>3000</v>
      </c>
      <c r="D196" s="127">
        <f t="shared" ref="D196:L196" si="21">SUM(D194:D195)</f>
        <v>50</v>
      </c>
      <c r="E196" s="156">
        <f t="shared" si="21"/>
        <v>0</v>
      </c>
      <c r="F196" s="157">
        <f t="shared" si="21"/>
        <v>500</v>
      </c>
      <c r="G196" s="127">
        <f t="shared" si="21"/>
        <v>0</v>
      </c>
      <c r="H196" s="127">
        <f t="shared" si="21"/>
        <v>0</v>
      </c>
      <c r="I196" s="156">
        <f t="shared" si="21"/>
        <v>0</v>
      </c>
      <c r="J196" s="156">
        <f t="shared" si="21"/>
        <v>0</v>
      </c>
      <c r="K196" s="127">
        <f t="shared" si="21"/>
        <v>1000</v>
      </c>
      <c r="L196" s="127">
        <f t="shared" si="21"/>
        <v>0</v>
      </c>
      <c r="M196" s="158"/>
    </row>
    <row r="197" spans="1:13" s="1" customFormat="1" ht="34.9" customHeight="1" thickBot="1" x14ac:dyDescent="0.3">
      <c r="A197" s="8"/>
      <c r="E197" s="68"/>
      <c r="F197" s="110"/>
      <c r="I197" s="68"/>
      <c r="J197" s="68"/>
    </row>
    <row r="198" spans="1:13" s="1" customFormat="1" ht="29.25" customHeight="1" thickBot="1" x14ac:dyDescent="0.3">
      <c r="A198" s="293" t="s">
        <v>44</v>
      </c>
      <c r="B198" s="294"/>
      <c r="C198" s="294"/>
      <c r="D198" s="294"/>
      <c r="E198" s="294"/>
      <c r="F198" s="294"/>
      <c r="G198" s="294"/>
      <c r="H198" s="294"/>
      <c r="I198" s="294"/>
      <c r="J198" s="294"/>
      <c r="K198" s="294"/>
      <c r="L198" s="294"/>
      <c r="M198" s="294"/>
    </row>
    <row r="199" spans="1:13" s="1" customFormat="1" ht="72" customHeight="1" thickBot="1" x14ac:dyDescent="0.3">
      <c r="A199" s="2" t="s">
        <v>0</v>
      </c>
      <c r="B199" s="54" t="s">
        <v>1</v>
      </c>
      <c r="C199" s="4" t="s">
        <v>111</v>
      </c>
      <c r="D199" s="4" t="s">
        <v>121</v>
      </c>
      <c r="E199" s="65" t="s">
        <v>254</v>
      </c>
      <c r="F199" s="4" t="s">
        <v>117</v>
      </c>
      <c r="G199" s="4" t="s">
        <v>120</v>
      </c>
      <c r="H199" s="4" t="s">
        <v>255</v>
      </c>
      <c r="I199" s="65" t="s">
        <v>256</v>
      </c>
      <c r="J199" s="65"/>
      <c r="K199" s="4" t="s">
        <v>257</v>
      </c>
      <c r="L199" s="4"/>
      <c r="M199" s="3" t="s">
        <v>2</v>
      </c>
    </row>
    <row r="200" spans="1:13" s="1" customFormat="1" ht="34.5" customHeight="1" thickBot="1" x14ac:dyDescent="0.3">
      <c r="A200" s="5">
        <v>41</v>
      </c>
      <c r="B200" s="6" t="s">
        <v>45</v>
      </c>
      <c r="C200" s="13">
        <v>25760.53</v>
      </c>
      <c r="D200" s="13"/>
      <c r="E200" s="66">
        <v>25500</v>
      </c>
      <c r="F200" s="121">
        <v>26000</v>
      </c>
      <c r="G200" s="41">
        <v>17300</v>
      </c>
      <c r="H200" s="285">
        <f t="shared" ref="H200:H206" si="22">SUM(G200/F200)</f>
        <v>0.66538461538461535</v>
      </c>
      <c r="I200" s="64">
        <v>24717</v>
      </c>
      <c r="J200" s="347"/>
      <c r="K200" s="151">
        <v>27000</v>
      </c>
      <c r="L200" s="18"/>
      <c r="M200" s="19"/>
    </row>
    <row r="201" spans="1:13" s="1" customFormat="1" ht="19.899999999999999" customHeight="1" thickBot="1" x14ac:dyDescent="0.3">
      <c r="A201" s="5">
        <v>42</v>
      </c>
      <c r="B201" s="6" t="s">
        <v>46</v>
      </c>
      <c r="C201" s="13">
        <v>6054.67</v>
      </c>
      <c r="D201" s="13"/>
      <c r="E201" s="66">
        <v>6900</v>
      </c>
      <c r="F201" s="121">
        <v>6900</v>
      </c>
      <c r="G201" s="41">
        <v>5000</v>
      </c>
      <c r="H201" s="285">
        <f t="shared" si="22"/>
        <v>0.72463768115942029</v>
      </c>
      <c r="I201" s="83">
        <v>6300</v>
      </c>
      <c r="J201" s="347"/>
      <c r="K201" s="349">
        <v>7735</v>
      </c>
      <c r="L201" s="34"/>
      <c r="M201" s="35" t="s">
        <v>295</v>
      </c>
    </row>
    <row r="202" spans="1:13" s="1" customFormat="1" ht="19.899999999999999" customHeight="1" thickBot="1" x14ac:dyDescent="0.3">
      <c r="A202" s="5">
        <v>43</v>
      </c>
      <c r="B202" s="6" t="s">
        <v>47</v>
      </c>
      <c r="C202" s="13">
        <v>6062.48</v>
      </c>
      <c r="D202" s="13"/>
      <c r="E202" s="66">
        <v>5000</v>
      </c>
      <c r="F202" s="275">
        <v>4060</v>
      </c>
      <c r="G202" s="43">
        <v>3080</v>
      </c>
      <c r="H202" s="286">
        <f t="shared" si="22"/>
        <v>0.75862068965517238</v>
      </c>
      <c r="I202" s="83">
        <v>5000</v>
      </c>
      <c r="J202" s="348"/>
      <c r="K202" s="349">
        <v>5460</v>
      </c>
      <c r="L202" s="34"/>
      <c r="M202" s="35" t="s">
        <v>292</v>
      </c>
    </row>
    <row r="203" spans="1:13" s="1" customFormat="1" ht="27" customHeight="1" thickBot="1" x14ac:dyDescent="0.3">
      <c r="A203" s="5">
        <v>44</v>
      </c>
      <c r="B203" s="6" t="s">
        <v>48</v>
      </c>
      <c r="C203" s="13">
        <v>1750.68</v>
      </c>
      <c r="D203" s="13"/>
      <c r="E203" s="66">
        <v>1900</v>
      </c>
      <c r="F203" s="121">
        <v>2030</v>
      </c>
      <c r="G203" s="41">
        <v>1471</v>
      </c>
      <c r="H203" s="285">
        <f t="shared" si="22"/>
        <v>0.72463054187192122</v>
      </c>
      <c r="I203" s="83">
        <v>1900</v>
      </c>
      <c r="J203" s="347"/>
      <c r="K203" s="349">
        <v>2275</v>
      </c>
      <c r="L203" s="34"/>
      <c r="M203" s="42" t="s">
        <v>123</v>
      </c>
    </row>
    <row r="204" spans="1:13" s="1" customFormat="1" ht="30.75" customHeight="1" thickBot="1" x14ac:dyDescent="0.3">
      <c r="A204" s="5">
        <v>45</v>
      </c>
      <c r="B204" s="6" t="s">
        <v>294</v>
      </c>
      <c r="C204" s="13">
        <v>434.84</v>
      </c>
      <c r="D204" s="13"/>
      <c r="E204" s="66">
        <v>1200</v>
      </c>
      <c r="F204" s="81">
        <v>1560</v>
      </c>
      <c r="G204" s="13">
        <v>733</v>
      </c>
      <c r="H204" s="248">
        <f t="shared" si="22"/>
        <v>0.46987179487179487</v>
      </c>
      <c r="I204" s="66">
        <v>1200</v>
      </c>
      <c r="J204" s="66"/>
      <c r="K204" s="13">
        <v>1560</v>
      </c>
      <c r="L204" s="13"/>
      <c r="M204" s="42" t="s">
        <v>140</v>
      </c>
    </row>
    <row r="205" spans="1:13" s="1" customFormat="1" ht="29.25" customHeight="1" thickBot="1" x14ac:dyDescent="0.3">
      <c r="A205" s="5" t="s">
        <v>134</v>
      </c>
      <c r="B205" s="6" t="s">
        <v>124</v>
      </c>
      <c r="C205" s="13"/>
      <c r="D205" s="13"/>
      <c r="E205" s="66">
        <v>925</v>
      </c>
      <c r="F205" s="81">
        <v>4060</v>
      </c>
      <c r="G205" s="13">
        <v>3166</v>
      </c>
      <c r="H205" s="248">
        <f t="shared" si="22"/>
        <v>0.77980295566502467</v>
      </c>
      <c r="I205" s="66">
        <v>1500</v>
      </c>
      <c r="J205" s="66"/>
      <c r="K205" s="13">
        <v>4550</v>
      </c>
      <c r="L205" s="13"/>
      <c r="M205" s="36" t="s">
        <v>293</v>
      </c>
    </row>
    <row r="206" spans="1:13" s="1" customFormat="1" ht="34.5" customHeight="1" thickBot="1" x14ac:dyDescent="0.3">
      <c r="A206" s="5"/>
      <c r="B206" s="7" t="s">
        <v>3</v>
      </c>
      <c r="C206" s="14">
        <f t="shared" ref="C206:I206" si="23">SUM(C200:C205)</f>
        <v>40063.19999999999</v>
      </c>
      <c r="D206" s="14">
        <f t="shared" si="23"/>
        <v>0</v>
      </c>
      <c r="E206" s="67">
        <f t="shared" si="23"/>
        <v>41425</v>
      </c>
      <c r="F206" s="107">
        <f t="shared" si="23"/>
        <v>44610</v>
      </c>
      <c r="G206" s="13">
        <f t="shared" si="23"/>
        <v>30750</v>
      </c>
      <c r="H206" s="248">
        <f t="shared" si="22"/>
        <v>0.68930733019502355</v>
      </c>
      <c r="I206" s="67">
        <f t="shared" si="23"/>
        <v>40617</v>
      </c>
      <c r="J206" s="66"/>
      <c r="K206" s="14">
        <f>SUM(K200:K205)</f>
        <v>48580</v>
      </c>
      <c r="L206" s="14">
        <f>SUM(L200:L205)</f>
        <v>0</v>
      </c>
      <c r="M206" s="276" t="s">
        <v>348</v>
      </c>
    </row>
    <row r="207" spans="1:13" s="1" customFormat="1" ht="31.5" customHeight="1" thickBot="1" x14ac:dyDescent="0.3">
      <c r="A207" s="10"/>
      <c r="B207" s="11"/>
      <c r="C207" s="12"/>
      <c r="D207" s="12"/>
      <c r="E207" s="77"/>
      <c r="F207" s="122"/>
      <c r="G207" s="12"/>
      <c r="H207" s="12"/>
      <c r="I207" s="77"/>
      <c r="J207" s="77"/>
      <c r="K207" s="12"/>
      <c r="L207" s="12"/>
      <c r="M207" s="12"/>
    </row>
    <row r="208" spans="1:13" s="1" customFormat="1" ht="38.25" customHeight="1" thickBot="1" x14ac:dyDescent="0.3">
      <c r="A208" s="293" t="s">
        <v>50</v>
      </c>
      <c r="B208" s="294"/>
      <c r="C208" s="294"/>
      <c r="D208" s="294"/>
      <c r="E208" s="294"/>
      <c r="F208" s="294"/>
      <c r="G208" s="294"/>
      <c r="H208" s="294"/>
      <c r="I208" s="294"/>
      <c r="J208" s="294"/>
      <c r="K208" s="294"/>
      <c r="L208" s="294"/>
      <c r="M208" s="294"/>
    </row>
    <row r="209" spans="1:13" s="1" customFormat="1" ht="61.5" customHeight="1" thickBot="1" x14ac:dyDescent="0.3">
      <c r="A209" s="2" t="s">
        <v>0</v>
      </c>
      <c r="B209" s="54" t="s">
        <v>1</v>
      </c>
      <c r="C209" s="4" t="s">
        <v>111</v>
      </c>
      <c r="D209" s="4" t="s">
        <v>121</v>
      </c>
      <c r="E209" s="65" t="s">
        <v>254</v>
      </c>
      <c r="F209" s="4" t="s">
        <v>117</v>
      </c>
      <c r="G209" s="4" t="s">
        <v>120</v>
      </c>
      <c r="H209" s="4" t="s">
        <v>255</v>
      </c>
      <c r="I209" s="65" t="s">
        <v>256</v>
      </c>
      <c r="J209" s="65"/>
      <c r="K209" s="4" t="s">
        <v>257</v>
      </c>
      <c r="L209" s="4"/>
      <c r="M209" s="3" t="s">
        <v>2</v>
      </c>
    </row>
    <row r="210" spans="1:13" s="1" customFormat="1" ht="30.75" customHeight="1" thickBot="1" x14ac:dyDescent="0.3">
      <c r="A210" s="5">
        <v>46</v>
      </c>
      <c r="B210" s="6" t="s">
        <v>51</v>
      </c>
      <c r="C210" s="13">
        <v>244.06</v>
      </c>
      <c r="D210" s="13"/>
      <c r="E210" s="66" t="s">
        <v>297</v>
      </c>
      <c r="F210" s="81">
        <v>300</v>
      </c>
      <c r="G210" s="13">
        <v>179.35</v>
      </c>
      <c r="H210" s="284">
        <f t="shared" ref="H210:H217" si="24">SUM(G210/F210)</f>
        <v>0.59783333333333333</v>
      </c>
      <c r="I210" s="66">
        <v>300</v>
      </c>
      <c r="J210" s="66"/>
      <c r="K210" s="13">
        <v>300</v>
      </c>
      <c r="L210" s="13"/>
      <c r="M210" s="6" t="s">
        <v>207</v>
      </c>
    </row>
    <row r="211" spans="1:13" s="1" customFormat="1" ht="35.25" customHeight="1" thickBot="1" x14ac:dyDescent="0.3">
      <c r="A211" s="5">
        <v>47</v>
      </c>
      <c r="B211" s="6" t="s">
        <v>52</v>
      </c>
      <c r="C211" s="13">
        <v>71.75</v>
      </c>
      <c r="D211" s="13"/>
      <c r="E211" s="66" t="s">
        <v>297</v>
      </c>
      <c r="F211" s="81">
        <v>100</v>
      </c>
      <c r="G211" s="13">
        <v>33.75</v>
      </c>
      <c r="H211" s="284">
        <f t="shared" si="24"/>
        <v>0.33750000000000002</v>
      </c>
      <c r="I211" s="66">
        <v>75</v>
      </c>
      <c r="J211" s="66"/>
      <c r="K211" s="13">
        <v>100</v>
      </c>
      <c r="L211" s="13"/>
      <c r="M211" s="7"/>
    </row>
    <row r="212" spans="1:13" s="1" customFormat="1" ht="34.5" customHeight="1" thickBot="1" x14ac:dyDescent="0.3">
      <c r="A212" s="5">
        <v>48</v>
      </c>
      <c r="B212" s="6" t="s">
        <v>53</v>
      </c>
      <c r="C212" s="13">
        <v>20.399999999999999</v>
      </c>
      <c r="D212" s="13"/>
      <c r="E212" s="66" t="s">
        <v>297</v>
      </c>
      <c r="F212" s="81">
        <v>50</v>
      </c>
      <c r="G212" s="13">
        <v>19.95</v>
      </c>
      <c r="H212" s="284">
        <f t="shared" si="24"/>
        <v>0.39899999999999997</v>
      </c>
      <c r="I212" s="66">
        <v>30</v>
      </c>
      <c r="J212" s="66"/>
      <c r="K212" s="13">
        <v>50</v>
      </c>
      <c r="L212" s="13"/>
      <c r="M212" s="7"/>
    </row>
    <row r="213" spans="1:13" s="1" customFormat="1" ht="43.15" customHeight="1" thickBot="1" x14ac:dyDescent="0.3">
      <c r="A213" s="5">
        <v>49</v>
      </c>
      <c r="B213" s="6" t="s">
        <v>54</v>
      </c>
      <c r="C213" s="13">
        <v>0</v>
      </c>
      <c r="D213" s="13"/>
      <c r="E213" s="66" t="s">
        <v>297</v>
      </c>
      <c r="F213" s="81">
        <v>0</v>
      </c>
      <c r="G213" s="13">
        <v>0</v>
      </c>
      <c r="H213" s="284">
        <v>0</v>
      </c>
      <c r="I213" s="66">
        <v>0</v>
      </c>
      <c r="J213" s="66"/>
      <c r="K213" s="13">
        <v>0</v>
      </c>
      <c r="L213" s="13"/>
      <c r="M213" s="7"/>
    </row>
    <row r="214" spans="1:13" s="1" customFormat="1" ht="36" customHeight="1" thickBot="1" x14ac:dyDescent="0.3">
      <c r="A214" s="5">
        <v>50</v>
      </c>
      <c r="B214" s="6" t="s">
        <v>49</v>
      </c>
      <c r="C214" s="13">
        <v>7.52</v>
      </c>
      <c r="D214" s="13"/>
      <c r="E214" s="66" t="s">
        <v>297</v>
      </c>
      <c r="F214" s="81">
        <v>50</v>
      </c>
      <c r="G214" s="13">
        <v>0</v>
      </c>
      <c r="H214" s="284">
        <f t="shared" si="24"/>
        <v>0</v>
      </c>
      <c r="I214" s="66">
        <v>0</v>
      </c>
      <c r="J214" s="66"/>
      <c r="K214" s="13">
        <v>50</v>
      </c>
      <c r="L214" s="13"/>
      <c r="M214" s="7"/>
    </row>
    <row r="215" spans="1:13" s="1" customFormat="1" ht="32.25" customHeight="1" thickBot="1" x14ac:dyDescent="0.3">
      <c r="A215" s="5"/>
      <c r="B215" s="6" t="s">
        <v>126</v>
      </c>
      <c r="C215" s="13"/>
      <c r="D215" s="13"/>
      <c r="E215" s="66" t="s">
        <v>297</v>
      </c>
      <c r="F215" s="81">
        <v>50</v>
      </c>
      <c r="G215" s="13">
        <v>9.35</v>
      </c>
      <c r="H215" s="284">
        <f t="shared" si="24"/>
        <v>0.187</v>
      </c>
      <c r="I215" s="66">
        <v>30</v>
      </c>
      <c r="J215" s="66"/>
      <c r="K215" s="13">
        <v>50</v>
      </c>
      <c r="L215" s="13"/>
      <c r="M215" s="7"/>
    </row>
    <row r="216" spans="1:13" s="1" customFormat="1" ht="36" customHeight="1" thickBot="1" x14ac:dyDescent="0.3">
      <c r="A216" s="5">
        <v>51</v>
      </c>
      <c r="B216" s="6" t="s">
        <v>55</v>
      </c>
      <c r="C216" s="13">
        <v>104.96</v>
      </c>
      <c r="D216" s="13"/>
      <c r="E216" s="66" t="s">
        <v>297</v>
      </c>
      <c r="F216" s="81">
        <v>200</v>
      </c>
      <c r="G216" s="13">
        <v>23.16</v>
      </c>
      <c r="H216" s="284">
        <f t="shared" si="24"/>
        <v>0.1158</v>
      </c>
      <c r="I216" s="66">
        <v>200</v>
      </c>
      <c r="J216" s="66"/>
      <c r="K216" s="13">
        <v>200</v>
      </c>
      <c r="L216" s="13"/>
      <c r="M216" s="6" t="s">
        <v>127</v>
      </c>
    </row>
    <row r="217" spans="1:13" s="1" customFormat="1" ht="33" customHeight="1" thickBot="1" x14ac:dyDescent="0.3">
      <c r="A217" s="5"/>
      <c r="B217" s="7" t="s">
        <v>3</v>
      </c>
      <c r="C217" s="14">
        <f t="shared" ref="C217:G217" si="25">SUM(C210:C216)</f>
        <v>448.68999999999994</v>
      </c>
      <c r="D217" s="14">
        <f t="shared" si="25"/>
        <v>0</v>
      </c>
      <c r="E217" s="67">
        <f t="shared" si="25"/>
        <v>0</v>
      </c>
      <c r="F217" s="81">
        <f t="shared" si="25"/>
        <v>750</v>
      </c>
      <c r="G217" s="13">
        <f t="shared" si="25"/>
        <v>265.56</v>
      </c>
      <c r="H217" s="284">
        <f t="shared" si="24"/>
        <v>0.35408000000000001</v>
      </c>
      <c r="I217" s="67">
        <f>SUM(I210:I216)</f>
        <v>635</v>
      </c>
      <c r="J217" s="66"/>
      <c r="K217" s="14">
        <f t="shared" ref="K217:L217" si="26">SUM(K210:K216)</f>
        <v>750</v>
      </c>
      <c r="L217" s="14">
        <f t="shared" si="26"/>
        <v>0</v>
      </c>
      <c r="M217" s="7"/>
    </row>
    <row r="218" spans="1:13" s="1" customFormat="1" ht="33" customHeight="1" thickBot="1" x14ac:dyDescent="0.3">
      <c r="A218" s="10"/>
      <c r="B218" s="11"/>
      <c r="C218" s="12"/>
      <c r="D218" s="12"/>
      <c r="E218" s="77"/>
      <c r="F218" s="122"/>
      <c r="G218" s="12"/>
      <c r="H218" s="12"/>
      <c r="I218" s="77"/>
      <c r="J218" s="77"/>
      <c r="K218" s="12"/>
      <c r="L218" s="12"/>
      <c r="M218" s="12"/>
    </row>
    <row r="219" spans="1:13" s="1" customFormat="1" ht="43.9" customHeight="1" thickBot="1" x14ac:dyDescent="0.3">
      <c r="A219" s="293" t="s">
        <v>56</v>
      </c>
      <c r="B219" s="294"/>
      <c r="C219" s="294"/>
      <c r="D219" s="294"/>
      <c r="E219" s="294"/>
      <c r="F219" s="294"/>
      <c r="G219" s="306"/>
      <c r="H219" s="306"/>
      <c r="I219" s="294"/>
      <c r="J219" s="294"/>
      <c r="K219" s="294"/>
      <c r="L219" s="294"/>
      <c r="M219" s="294"/>
    </row>
    <row r="220" spans="1:13" s="1" customFormat="1" ht="67.5" customHeight="1" thickBot="1" x14ac:dyDescent="0.3">
      <c r="A220" s="2" t="s">
        <v>0</v>
      </c>
      <c r="B220" s="54" t="s">
        <v>1</v>
      </c>
      <c r="C220" s="4" t="s">
        <v>111</v>
      </c>
      <c r="D220" s="4" t="s">
        <v>121</v>
      </c>
      <c r="E220" s="65" t="s">
        <v>254</v>
      </c>
      <c r="F220" s="4" t="s">
        <v>117</v>
      </c>
      <c r="G220" s="4" t="s">
        <v>120</v>
      </c>
      <c r="H220" s="4" t="s">
        <v>255</v>
      </c>
      <c r="I220" s="65" t="s">
        <v>256</v>
      </c>
      <c r="J220" s="65"/>
      <c r="K220" s="4" t="s">
        <v>257</v>
      </c>
      <c r="L220" s="4"/>
      <c r="M220" s="3" t="s">
        <v>2</v>
      </c>
    </row>
    <row r="221" spans="1:13" s="1" customFormat="1" ht="33.75" customHeight="1" thickBot="1" x14ac:dyDescent="0.3">
      <c r="A221" s="5">
        <v>52</v>
      </c>
      <c r="B221" s="6" t="s">
        <v>57</v>
      </c>
      <c r="C221" s="13">
        <v>1927.82</v>
      </c>
      <c r="D221" s="13"/>
      <c r="E221" s="66">
        <v>2300</v>
      </c>
      <c r="F221" s="86" t="s">
        <v>298</v>
      </c>
      <c r="G221" s="13">
        <v>1636.82</v>
      </c>
      <c r="H221" s="248"/>
      <c r="I221" s="66">
        <v>2456</v>
      </c>
      <c r="J221" s="66"/>
      <c r="K221" s="13">
        <v>2500</v>
      </c>
      <c r="L221" s="13"/>
      <c r="M221" s="7"/>
    </row>
    <row r="222" spans="1:13" s="1" customFormat="1" ht="31.5" customHeight="1" thickBot="1" x14ac:dyDescent="0.3">
      <c r="A222" s="5">
        <v>53</v>
      </c>
      <c r="B222" s="6" t="s">
        <v>58</v>
      </c>
      <c r="C222" s="13">
        <v>0</v>
      </c>
      <c r="D222" s="13"/>
      <c r="E222" s="66">
        <v>6000</v>
      </c>
      <c r="F222" s="81">
        <v>5500</v>
      </c>
      <c r="G222" s="13">
        <v>3494.72</v>
      </c>
      <c r="H222" s="248">
        <f t="shared" ref="H222:H224" si="27">SUM(G222/F222)</f>
        <v>0.63540363636363628</v>
      </c>
      <c r="I222" s="80">
        <v>5243</v>
      </c>
      <c r="J222" s="66"/>
      <c r="K222" s="16">
        <v>5500</v>
      </c>
      <c r="L222" s="16"/>
      <c r="M222" s="36" t="s">
        <v>300</v>
      </c>
    </row>
    <row r="223" spans="1:13" s="1" customFormat="1" ht="35.450000000000003" customHeight="1" thickBot="1" x14ac:dyDescent="0.3">
      <c r="A223" s="5">
        <v>54</v>
      </c>
      <c r="B223" s="6" t="s">
        <v>59</v>
      </c>
      <c r="C223" s="13">
        <v>0.92</v>
      </c>
      <c r="D223" s="13"/>
      <c r="E223" s="66">
        <v>0</v>
      </c>
      <c r="F223" s="81">
        <v>0</v>
      </c>
      <c r="G223" s="13">
        <v>11.76</v>
      </c>
      <c r="H223" s="248"/>
      <c r="I223" s="66">
        <v>20</v>
      </c>
      <c r="J223" s="66"/>
      <c r="K223" s="13">
        <v>0</v>
      </c>
      <c r="L223" s="13"/>
      <c r="M223" s="7"/>
    </row>
    <row r="224" spans="1:13" s="1" customFormat="1" ht="30" customHeight="1" thickBot="1" x14ac:dyDescent="0.3">
      <c r="A224" s="5">
        <v>55</v>
      </c>
      <c r="B224" s="6" t="s">
        <v>60</v>
      </c>
      <c r="C224" s="13">
        <v>1525.64</v>
      </c>
      <c r="D224" s="13"/>
      <c r="E224" s="66">
        <v>1550</v>
      </c>
      <c r="F224" s="81">
        <v>1470</v>
      </c>
      <c r="G224" s="13">
        <v>1010.27</v>
      </c>
      <c r="H224" s="248">
        <f t="shared" si="27"/>
        <v>0.68725850340136052</v>
      </c>
      <c r="I224" s="66">
        <v>1515</v>
      </c>
      <c r="J224" s="66"/>
      <c r="K224" s="13">
        <v>1560</v>
      </c>
      <c r="L224" s="13"/>
      <c r="M224" s="36" t="s">
        <v>300</v>
      </c>
    </row>
    <row r="225" spans="1:13" s="1" customFormat="1" ht="36.75" customHeight="1" thickBot="1" x14ac:dyDescent="0.3">
      <c r="A225" s="5">
        <v>56</v>
      </c>
      <c r="B225" s="6" t="s">
        <v>61</v>
      </c>
      <c r="C225" s="13">
        <v>9.44</v>
      </c>
      <c r="D225" s="13"/>
      <c r="E225" s="66">
        <v>0</v>
      </c>
      <c r="F225" s="81">
        <v>0</v>
      </c>
      <c r="G225" s="13">
        <v>0</v>
      </c>
      <c r="H225" s="13"/>
      <c r="I225" s="66">
        <v>0</v>
      </c>
      <c r="J225" s="66"/>
      <c r="K225" s="13">
        <v>0</v>
      </c>
      <c r="L225" s="13"/>
      <c r="M225" s="7"/>
    </row>
    <row r="226" spans="1:13" s="1" customFormat="1" ht="27.75" customHeight="1" thickBot="1" x14ac:dyDescent="0.3">
      <c r="A226" s="5">
        <v>57</v>
      </c>
      <c r="B226" s="6" t="s">
        <v>62</v>
      </c>
      <c r="C226" s="13">
        <v>0</v>
      </c>
      <c r="D226" s="13"/>
      <c r="E226" s="66">
        <v>0</v>
      </c>
      <c r="F226" s="81">
        <v>0</v>
      </c>
      <c r="G226" s="13">
        <v>0</v>
      </c>
      <c r="H226" s="13"/>
      <c r="I226" s="66">
        <v>0</v>
      </c>
      <c r="J226" s="66"/>
      <c r="K226" s="13">
        <v>0</v>
      </c>
      <c r="L226" s="13"/>
      <c r="M226" s="36"/>
    </row>
    <row r="227" spans="1:13" s="1" customFormat="1" ht="34.5" customHeight="1" thickBot="1" x14ac:dyDescent="0.3">
      <c r="A227" s="5">
        <v>58</v>
      </c>
      <c r="B227" s="6" t="s">
        <v>63</v>
      </c>
      <c r="C227" s="13">
        <v>0</v>
      </c>
      <c r="D227" s="13"/>
      <c r="E227" s="66">
        <v>0</v>
      </c>
      <c r="F227" s="81">
        <v>0</v>
      </c>
      <c r="G227" s="13">
        <v>0</v>
      </c>
      <c r="H227" s="13"/>
      <c r="I227" s="66">
        <v>0</v>
      </c>
      <c r="J227" s="66"/>
      <c r="K227" s="13">
        <v>0</v>
      </c>
      <c r="L227" s="13"/>
      <c r="M227" s="7"/>
    </row>
    <row r="228" spans="1:13" s="1" customFormat="1" ht="35.25" customHeight="1" thickBot="1" x14ac:dyDescent="0.3">
      <c r="A228" s="5">
        <v>59</v>
      </c>
      <c r="B228" s="6" t="s">
        <v>64</v>
      </c>
      <c r="C228" s="13">
        <v>0</v>
      </c>
      <c r="D228" s="13"/>
      <c r="E228" s="66">
        <v>0</v>
      </c>
      <c r="F228" s="81">
        <v>0</v>
      </c>
      <c r="G228" s="13">
        <v>0</v>
      </c>
      <c r="H228" s="13"/>
      <c r="I228" s="66">
        <v>0</v>
      </c>
      <c r="J228" s="66"/>
      <c r="K228" s="13">
        <v>0</v>
      </c>
      <c r="L228" s="13"/>
      <c r="M228" s="7"/>
    </row>
    <row r="229" spans="1:13" s="1" customFormat="1" ht="23.25" customHeight="1" thickBot="1" x14ac:dyDescent="0.3">
      <c r="A229" s="5">
        <v>60</v>
      </c>
      <c r="B229" s="6" t="s">
        <v>65</v>
      </c>
      <c r="C229" s="13">
        <v>0</v>
      </c>
      <c r="D229" s="13"/>
      <c r="E229" s="66">
        <v>0</v>
      </c>
      <c r="F229" s="81">
        <v>0</v>
      </c>
      <c r="G229" s="13">
        <v>0</v>
      </c>
      <c r="H229" s="13"/>
      <c r="I229" s="66">
        <v>0</v>
      </c>
      <c r="J229" s="66"/>
      <c r="K229" s="13">
        <v>0</v>
      </c>
      <c r="L229" s="13"/>
      <c r="M229" s="7"/>
    </row>
    <row r="230" spans="1:13" s="1" customFormat="1" ht="30" customHeight="1" thickBot="1" x14ac:dyDescent="0.3">
      <c r="A230" s="5">
        <v>121</v>
      </c>
      <c r="B230" s="6" t="s">
        <v>66</v>
      </c>
      <c r="C230" s="13">
        <v>0</v>
      </c>
      <c r="D230" s="13"/>
      <c r="E230" s="66">
        <v>0</v>
      </c>
      <c r="F230" s="81">
        <v>0</v>
      </c>
      <c r="G230" s="13">
        <v>0</v>
      </c>
      <c r="H230" s="13"/>
      <c r="I230" s="66">
        <v>0</v>
      </c>
      <c r="J230" s="66"/>
      <c r="K230" s="13">
        <v>0</v>
      </c>
      <c r="L230" s="13"/>
      <c r="M230" s="7"/>
    </row>
    <row r="231" spans="1:13" s="1" customFormat="1" ht="28.15" customHeight="1" thickBot="1" x14ac:dyDescent="0.3">
      <c r="A231" s="5"/>
      <c r="B231" s="7" t="s">
        <v>3</v>
      </c>
      <c r="C231" s="14">
        <f>SUM(C221:C230)</f>
        <v>3463.82</v>
      </c>
      <c r="D231" s="14">
        <f t="shared" ref="D231:L231" si="28">SUM(D221:D230)</f>
        <v>0</v>
      </c>
      <c r="E231" s="67">
        <f t="shared" si="28"/>
        <v>9850</v>
      </c>
      <c r="F231" s="81">
        <v>6970</v>
      </c>
      <c r="G231" s="13">
        <f t="shared" si="28"/>
        <v>6153.57</v>
      </c>
      <c r="H231" s="13"/>
      <c r="I231" s="67">
        <f t="shared" si="28"/>
        <v>9234</v>
      </c>
      <c r="J231" s="66"/>
      <c r="K231" s="14">
        <f t="shared" si="28"/>
        <v>9560</v>
      </c>
      <c r="L231" s="14">
        <f t="shared" si="28"/>
        <v>0</v>
      </c>
      <c r="M231" s="277" t="s">
        <v>299</v>
      </c>
    </row>
    <row r="232" spans="1:13" s="1" customFormat="1" ht="31.9" customHeight="1" thickBot="1" x14ac:dyDescent="0.3">
      <c r="A232" s="10"/>
      <c r="B232" s="11"/>
      <c r="C232" s="12"/>
      <c r="D232" s="12"/>
      <c r="E232" s="77"/>
      <c r="F232" s="122"/>
      <c r="G232" s="12"/>
      <c r="H232" s="12"/>
      <c r="I232" s="77"/>
      <c r="J232" s="77"/>
      <c r="K232" s="12"/>
      <c r="L232" s="12"/>
      <c r="M232" s="12"/>
    </row>
    <row r="233" spans="1:13" s="1" customFormat="1" ht="44.25" customHeight="1" thickBot="1" x14ac:dyDescent="0.3">
      <c r="A233" s="293" t="s">
        <v>38</v>
      </c>
      <c r="B233" s="294"/>
      <c r="C233" s="294"/>
      <c r="D233" s="294"/>
      <c r="E233" s="294"/>
      <c r="F233" s="294"/>
      <c r="G233" s="294"/>
      <c r="H233" s="294"/>
      <c r="I233" s="294"/>
      <c r="J233" s="294"/>
      <c r="K233" s="294"/>
      <c r="L233" s="294"/>
      <c r="M233" s="294"/>
    </row>
    <row r="234" spans="1:13" s="1" customFormat="1" ht="61.5" customHeight="1" thickBot="1" x14ac:dyDescent="0.3">
      <c r="A234" s="2" t="s">
        <v>0</v>
      </c>
      <c r="B234" s="54" t="s">
        <v>1</v>
      </c>
      <c r="C234" s="4" t="s">
        <v>111</v>
      </c>
      <c r="D234" s="4" t="s">
        <v>121</v>
      </c>
      <c r="E234" s="65" t="s">
        <v>254</v>
      </c>
      <c r="F234" s="4" t="s">
        <v>117</v>
      </c>
      <c r="G234" s="4" t="s">
        <v>120</v>
      </c>
      <c r="H234" s="4" t="s">
        <v>255</v>
      </c>
      <c r="I234" s="65" t="s">
        <v>256</v>
      </c>
      <c r="J234" s="65"/>
      <c r="K234" s="4" t="s">
        <v>257</v>
      </c>
      <c r="L234" s="4"/>
      <c r="M234" s="3" t="s">
        <v>2</v>
      </c>
    </row>
    <row r="235" spans="1:13" s="1" customFormat="1" ht="40.5" customHeight="1" thickBot="1" x14ac:dyDescent="0.3">
      <c r="A235" s="5">
        <v>35</v>
      </c>
      <c r="B235" s="6" t="s">
        <v>39</v>
      </c>
      <c r="C235" s="13">
        <v>6824.6</v>
      </c>
      <c r="D235" s="13">
        <v>6526.44</v>
      </c>
      <c r="E235" s="66">
        <v>6526.44</v>
      </c>
      <c r="F235" s="85">
        <v>7000</v>
      </c>
      <c r="G235" s="85">
        <v>898</v>
      </c>
      <c r="H235" s="248">
        <f t="shared" ref="H235:H237" si="29">SUM(G235/F235)</f>
        <v>0.12828571428571428</v>
      </c>
      <c r="I235" s="66">
        <v>898</v>
      </c>
      <c r="J235" s="66"/>
      <c r="K235" s="13">
        <v>1000</v>
      </c>
      <c r="L235" s="13">
        <v>0</v>
      </c>
      <c r="M235" s="6" t="s">
        <v>302</v>
      </c>
    </row>
    <row r="236" spans="1:13" s="1" customFormat="1" ht="34.5" customHeight="1" thickBot="1" x14ac:dyDescent="0.3">
      <c r="A236" s="5">
        <v>36</v>
      </c>
      <c r="B236" s="6" t="s">
        <v>138</v>
      </c>
      <c r="C236" s="13">
        <v>1518.43</v>
      </c>
      <c r="D236" s="13">
        <v>790.71</v>
      </c>
      <c r="E236" s="66">
        <v>1111.22</v>
      </c>
      <c r="F236" s="13">
        <v>1500</v>
      </c>
      <c r="G236" s="13">
        <v>426.63</v>
      </c>
      <c r="H236" s="248">
        <f t="shared" si="29"/>
        <v>0.28442000000000001</v>
      </c>
      <c r="I236" s="66">
        <v>1000</v>
      </c>
      <c r="J236" s="66"/>
      <c r="K236" s="13">
        <v>1200</v>
      </c>
      <c r="L236" s="13">
        <v>0</v>
      </c>
      <c r="M236" s="6" t="s">
        <v>303</v>
      </c>
    </row>
    <row r="237" spans="1:13" s="1" customFormat="1" ht="47.25" customHeight="1" thickBot="1" x14ac:dyDescent="0.3">
      <c r="A237" s="5">
        <v>37</v>
      </c>
      <c r="B237" s="6" t="s">
        <v>40</v>
      </c>
      <c r="C237" s="13">
        <v>9565.68</v>
      </c>
      <c r="D237" s="13">
        <v>9891.08</v>
      </c>
      <c r="E237" s="85">
        <v>7130.5</v>
      </c>
      <c r="F237" s="13">
        <v>9800</v>
      </c>
      <c r="G237" s="13">
        <v>7530.23</v>
      </c>
      <c r="H237" s="248">
        <f t="shared" si="29"/>
        <v>0.76839081632653061</v>
      </c>
      <c r="I237" s="66">
        <v>12700</v>
      </c>
      <c r="J237" s="66"/>
      <c r="K237" s="13">
        <v>11000</v>
      </c>
      <c r="L237" s="13">
        <v>0</v>
      </c>
      <c r="M237" s="84" t="s">
        <v>301</v>
      </c>
    </row>
    <row r="238" spans="1:13" s="1" customFormat="1" ht="75" customHeight="1" thickBot="1" x14ac:dyDescent="0.3">
      <c r="A238" s="5" t="s">
        <v>134</v>
      </c>
      <c r="B238" s="51" t="s">
        <v>139</v>
      </c>
      <c r="C238" s="13"/>
      <c r="D238" s="13"/>
      <c r="E238" s="66"/>
      <c r="F238" s="13">
        <v>8000</v>
      </c>
      <c r="G238" s="13">
        <v>0</v>
      </c>
      <c r="H238" s="13"/>
      <c r="I238" s="66">
        <v>6200</v>
      </c>
      <c r="J238" s="66"/>
      <c r="K238" s="13">
        <v>6500</v>
      </c>
      <c r="L238" s="13"/>
      <c r="M238" s="52" t="s">
        <v>208</v>
      </c>
    </row>
    <row r="239" spans="1:13" s="1" customFormat="1" ht="19.899999999999999" customHeight="1" thickBot="1" x14ac:dyDescent="0.3">
      <c r="A239" s="5"/>
      <c r="B239" s="7" t="s">
        <v>3</v>
      </c>
      <c r="C239" s="14">
        <f>SUM(C235:C238)</f>
        <v>17908.71</v>
      </c>
      <c r="D239" s="14">
        <f t="shared" ref="D239:L239" si="30">SUM(D235:D238)</f>
        <v>17208.23</v>
      </c>
      <c r="E239" s="67">
        <f t="shared" si="30"/>
        <v>14768.16</v>
      </c>
      <c r="F239" s="107">
        <f t="shared" si="30"/>
        <v>26300</v>
      </c>
      <c r="G239" s="14">
        <f t="shared" si="30"/>
        <v>8854.86</v>
      </c>
      <c r="H239" s="14">
        <f t="shared" si="30"/>
        <v>1.181096530612245</v>
      </c>
      <c r="I239" s="67">
        <f t="shared" si="30"/>
        <v>20798</v>
      </c>
      <c r="J239" s="67"/>
      <c r="K239" s="14">
        <f t="shared" si="30"/>
        <v>19700</v>
      </c>
      <c r="L239" s="14">
        <f t="shared" si="30"/>
        <v>0</v>
      </c>
      <c r="M239" s="7"/>
    </row>
    <row r="240" spans="1:13" s="1" customFormat="1" ht="58.5" customHeight="1" thickBot="1" x14ac:dyDescent="0.3">
      <c r="A240" s="55"/>
      <c r="B240" s="58"/>
      <c r="C240" s="59"/>
      <c r="D240" s="59"/>
      <c r="E240" s="69"/>
      <c r="F240" s="108"/>
      <c r="G240" s="59"/>
      <c r="H240" s="59"/>
      <c r="I240" s="69"/>
      <c r="J240" s="69"/>
      <c r="K240" s="59"/>
      <c r="L240" s="59"/>
      <c r="M240" s="58"/>
    </row>
    <row r="241" spans="1:15" s="1" customFormat="1" ht="42.75" customHeight="1" thickBot="1" x14ac:dyDescent="0.3">
      <c r="A241" s="55"/>
      <c r="B241" s="58"/>
      <c r="C241" s="59"/>
      <c r="D241" s="59"/>
      <c r="E241" s="69"/>
      <c r="F241" s="108"/>
      <c r="G241" s="59"/>
      <c r="H241" s="59"/>
      <c r="I241" s="69"/>
      <c r="J241" s="69"/>
      <c r="K241" s="59"/>
      <c r="L241" s="59"/>
      <c r="M241" s="58"/>
    </row>
    <row r="242" spans="1:15" s="1" customFormat="1" ht="43.9" customHeight="1" thickBot="1" x14ac:dyDescent="0.3">
      <c r="A242" s="293" t="s">
        <v>164</v>
      </c>
      <c r="B242" s="294"/>
      <c r="C242" s="294"/>
      <c r="D242" s="294"/>
      <c r="E242" s="294"/>
      <c r="F242" s="294"/>
      <c r="G242" s="294"/>
      <c r="H242" s="294"/>
      <c r="I242" s="294"/>
      <c r="J242" s="294"/>
      <c r="K242" s="294"/>
      <c r="L242" s="294"/>
      <c r="M242" s="294"/>
    </row>
    <row r="243" spans="1:15" s="1" customFormat="1" ht="44.25" customHeight="1" thickBot="1" x14ac:dyDescent="0.3">
      <c r="A243" s="2" t="s">
        <v>0</v>
      </c>
      <c r="B243" s="54" t="s">
        <v>1</v>
      </c>
      <c r="C243" s="4" t="s">
        <v>111</v>
      </c>
      <c r="D243" s="4" t="s">
        <v>121</v>
      </c>
      <c r="E243" s="65" t="s">
        <v>254</v>
      </c>
      <c r="F243" s="4" t="s">
        <v>117</v>
      </c>
      <c r="G243" s="4" t="s">
        <v>120</v>
      </c>
      <c r="H243" s="4" t="s">
        <v>255</v>
      </c>
      <c r="I243" s="65" t="s">
        <v>256</v>
      </c>
      <c r="J243" s="65"/>
      <c r="K243" s="4" t="s">
        <v>257</v>
      </c>
      <c r="L243" s="4"/>
      <c r="M243" s="3" t="s">
        <v>2</v>
      </c>
    </row>
    <row r="244" spans="1:15" s="1" customFormat="1" ht="53.25" customHeight="1" thickBot="1" x14ac:dyDescent="0.3">
      <c r="A244" s="5">
        <v>20</v>
      </c>
      <c r="B244" s="6" t="s">
        <v>24</v>
      </c>
      <c r="C244" s="13">
        <v>17.329999999999998</v>
      </c>
      <c r="D244" s="13">
        <v>222.8</v>
      </c>
      <c r="E244" s="73">
        <v>2667.68</v>
      </c>
      <c r="F244" s="115">
        <v>2000</v>
      </c>
      <c r="G244" s="13">
        <v>19.71</v>
      </c>
      <c r="H244" s="13">
        <v>500</v>
      </c>
      <c r="I244" s="73">
        <v>2500</v>
      </c>
      <c r="J244" s="73"/>
      <c r="K244" s="13">
        <v>2000</v>
      </c>
      <c r="L244" s="13"/>
      <c r="M244" s="36" t="s">
        <v>304</v>
      </c>
    </row>
    <row r="245" spans="1:15" s="1" customFormat="1" ht="33" customHeight="1" thickBot="1" x14ac:dyDescent="0.3">
      <c r="A245" s="5">
        <v>25</v>
      </c>
      <c r="B245" s="6" t="s">
        <v>28</v>
      </c>
      <c r="C245" s="13">
        <v>300</v>
      </c>
      <c r="D245" s="13">
        <v>467</v>
      </c>
      <c r="E245" s="73">
        <v>422.4</v>
      </c>
      <c r="F245" s="115">
        <v>1200</v>
      </c>
      <c r="G245" s="13">
        <v>160</v>
      </c>
      <c r="H245" s="13">
        <v>0</v>
      </c>
      <c r="I245" s="73">
        <v>200</v>
      </c>
      <c r="J245" s="73"/>
      <c r="K245" s="13">
        <v>160</v>
      </c>
      <c r="L245" s="13"/>
      <c r="M245" s="51"/>
    </row>
    <row r="246" spans="1:15" s="1" customFormat="1" ht="33" customHeight="1" thickBot="1" x14ac:dyDescent="0.3">
      <c r="A246" s="5">
        <v>27</v>
      </c>
      <c r="B246" s="6" t="s">
        <v>29</v>
      </c>
      <c r="C246" s="13">
        <v>5.79</v>
      </c>
      <c r="D246" s="13">
        <v>0</v>
      </c>
      <c r="E246" s="73">
        <v>640</v>
      </c>
      <c r="F246" s="115">
        <v>400</v>
      </c>
      <c r="G246" s="13">
        <v>625</v>
      </c>
      <c r="H246" s="13">
        <v>0</v>
      </c>
      <c r="I246" s="73">
        <v>400</v>
      </c>
      <c r="J246" s="73"/>
      <c r="K246" s="13">
        <v>1000</v>
      </c>
      <c r="L246" s="13"/>
      <c r="M246" s="36"/>
    </row>
    <row r="247" spans="1:15" s="1" customFormat="1" ht="33" customHeight="1" thickBot="1" x14ac:dyDescent="0.3">
      <c r="A247" s="5"/>
      <c r="B247" s="7" t="s">
        <v>3</v>
      </c>
      <c r="C247" s="14">
        <f>SUM(C244:C246)</f>
        <v>323.12</v>
      </c>
      <c r="D247" s="14">
        <f t="shared" ref="D247:K247" si="31">SUM(D244:D246)</f>
        <v>689.8</v>
      </c>
      <c r="E247" s="67">
        <f t="shared" si="31"/>
        <v>3730.08</v>
      </c>
      <c r="F247" s="107">
        <f t="shared" si="31"/>
        <v>3600</v>
      </c>
      <c r="G247" s="14">
        <f t="shared" si="31"/>
        <v>804.71</v>
      </c>
      <c r="H247" s="14">
        <f t="shared" si="31"/>
        <v>500</v>
      </c>
      <c r="I247" s="67">
        <f t="shared" si="31"/>
        <v>3100</v>
      </c>
      <c r="J247" s="67"/>
      <c r="K247" s="14">
        <f t="shared" si="31"/>
        <v>3160</v>
      </c>
      <c r="L247" s="14"/>
      <c r="M247" s="7"/>
    </row>
    <row r="248" spans="1:15" s="1" customFormat="1" ht="42.6" customHeight="1" thickBot="1" x14ac:dyDescent="0.3">
      <c r="A248"/>
      <c r="B248"/>
      <c r="C248"/>
      <c r="D248"/>
      <c r="E248" s="74"/>
      <c r="F248" s="117"/>
      <c r="G248"/>
      <c r="H248"/>
      <c r="I248" s="74"/>
      <c r="J248" s="74"/>
      <c r="K248"/>
      <c r="L248"/>
      <c r="M248"/>
    </row>
    <row r="249" spans="1:15" s="1" customFormat="1" ht="31.15" customHeight="1" thickBot="1" x14ac:dyDescent="0.3">
      <c r="A249" s="9"/>
      <c r="E249" s="68"/>
      <c r="F249" s="110"/>
      <c r="G249" s="302" t="s">
        <v>109</v>
      </c>
      <c r="H249" s="303"/>
      <c r="I249" s="303"/>
      <c r="J249" s="303"/>
      <c r="K249" s="303"/>
      <c r="L249" s="303"/>
      <c r="M249" s="304"/>
    </row>
    <row r="250" spans="1:15" s="1" customFormat="1" ht="33" customHeight="1" thickBot="1" x14ac:dyDescent="0.3">
      <c r="A250" s="9"/>
      <c r="B250" s="1" t="s">
        <v>353</v>
      </c>
      <c r="C250" s="357">
        <v>166245</v>
      </c>
      <c r="E250" s="68"/>
      <c r="F250" s="110"/>
      <c r="G250" s="299" t="s">
        <v>1</v>
      </c>
      <c r="H250" s="299"/>
      <c r="I250" s="299"/>
      <c r="J250" s="300" t="s">
        <v>180</v>
      </c>
      <c r="K250" s="300"/>
      <c r="L250" s="351" t="s">
        <v>2</v>
      </c>
      <c r="M250" s="351"/>
    </row>
    <row r="251" spans="1:15" s="1" customFormat="1" ht="27.75" customHeight="1" thickBot="1" x14ac:dyDescent="0.3">
      <c r="A251" s="10"/>
      <c r="B251" s="12" t="s">
        <v>352</v>
      </c>
      <c r="C251" s="40">
        <f>SUM(I96+I100+I117+I122+I128+I140+I155+I159+I175+I190+I196+I206+I217+I231+I239+I247)</f>
        <v>142805.02000000002</v>
      </c>
      <c r="D251" s="12"/>
      <c r="E251" s="77"/>
      <c r="F251" s="122"/>
      <c r="G251" s="292" t="s">
        <v>181</v>
      </c>
      <c r="H251" s="292"/>
      <c r="I251" s="292"/>
      <c r="J251" s="295">
        <f>K100+K117+K122+K128+K140+K155+K159+K175+K190+K196+K206+K217+K231+K239+K247</f>
        <v>126185</v>
      </c>
      <c r="K251" s="350"/>
      <c r="L251" s="353" t="s">
        <v>351</v>
      </c>
      <c r="M251" s="354"/>
    </row>
    <row r="252" spans="1:15" s="1" customFormat="1" ht="32.25" customHeight="1" thickBot="1" x14ac:dyDescent="0.3">
      <c r="A252" s="53"/>
      <c r="B252" s="11" t="s">
        <v>354</v>
      </c>
      <c r="C252" s="94">
        <f>C250-C251</f>
        <v>23439.979999999981</v>
      </c>
      <c r="D252" s="12"/>
      <c r="E252" s="77"/>
      <c r="F252" s="122"/>
      <c r="G252" s="292" t="s">
        <v>187</v>
      </c>
      <c r="H252" s="292"/>
      <c r="I252" s="292"/>
      <c r="J252" s="295">
        <f>K96</f>
        <v>24124</v>
      </c>
      <c r="K252" s="350"/>
      <c r="L252" s="355"/>
      <c r="M252" s="356"/>
    </row>
    <row r="253" spans="1:15" s="1" customFormat="1" ht="33" customHeight="1" thickBot="1" x14ac:dyDescent="0.3">
      <c r="A253" s="9"/>
      <c r="E253" s="68"/>
      <c r="F253" s="110"/>
      <c r="G253" s="292" t="s">
        <v>182</v>
      </c>
      <c r="H253" s="292"/>
      <c r="I253" s="292"/>
      <c r="J253" s="289">
        <f>L41+L65+L72+L80+L85+L90</f>
        <v>26036</v>
      </c>
      <c r="K253" s="289"/>
      <c r="L253" s="352"/>
      <c r="M253" s="352"/>
    </row>
    <row r="254" spans="1:15" s="1" customFormat="1" ht="31.5" customHeight="1" thickBot="1" x14ac:dyDescent="0.3">
      <c r="A254" s="10"/>
      <c r="B254" s="11"/>
      <c r="C254" s="12"/>
      <c r="D254" s="12"/>
      <c r="E254" s="77"/>
      <c r="F254" s="122"/>
      <c r="G254" s="292" t="s">
        <v>183</v>
      </c>
      <c r="H254" s="292"/>
      <c r="I254" s="292"/>
      <c r="J254" s="295">
        <f>SUM(J251:J253)</f>
        <v>176345</v>
      </c>
      <c r="K254" s="295"/>
      <c r="L254" s="292"/>
      <c r="M254" s="292"/>
    </row>
    <row r="255" spans="1:15" s="1" customFormat="1" ht="29.25" customHeight="1" thickBot="1" x14ac:dyDescent="0.3">
      <c r="A255" s="37"/>
      <c r="B255" s="11"/>
      <c r="C255" s="12"/>
      <c r="D255" s="12"/>
      <c r="E255" s="77"/>
      <c r="F255" s="122"/>
      <c r="G255" s="292" t="s">
        <v>184</v>
      </c>
      <c r="H255" s="292"/>
      <c r="I255" s="292"/>
      <c r="J255" s="289">
        <f>L18-L4</f>
        <v>9400</v>
      </c>
      <c r="K255" s="289"/>
      <c r="L255" s="292"/>
      <c r="M255" s="292"/>
    </row>
    <row r="256" spans="1:15" s="1" customFormat="1" ht="33" customHeight="1" thickBot="1" x14ac:dyDescent="0.3">
      <c r="A256" s="9"/>
      <c r="E256" s="68"/>
      <c r="F256" s="110"/>
      <c r="G256" s="288" t="s">
        <v>349</v>
      </c>
      <c r="H256" s="288"/>
      <c r="I256" s="288"/>
      <c r="J256" s="289">
        <f>SUM(J18-F18)</f>
        <v>10019.799999999988</v>
      </c>
      <c r="K256" s="289"/>
      <c r="L256" s="288"/>
      <c r="M256" s="288"/>
      <c r="N256" s="17"/>
      <c r="O256" s="17"/>
    </row>
    <row r="257" spans="1:13" s="1" customFormat="1" ht="51" customHeight="1" thickBot="1" x14ac:dyDescent="0.3">
      <c r="A257" s="9"/>
      <c r="E257" s="68"/>
      <c r="F257" s="110"/>
      <c r="G257" s="288" t="s">
        <v>185</v>
      </c>
      <c r="H257" s="288"/>
      <c r="I257" s="288"/>
      <c r="J257" s="289">
        <f>J254-J255-J256</f>
        <v>156925.20000000001</v>
      </c>
      <c r="K257" s="289"/>
      <c r="L257" s="344" t="s">
        <v>323</v>
      </c>
      <c r="M257" s="344"/>
    </row>
    <row r="258" spans="1:13" ht="54" customHeight="1" thickBot="1" x14ac:dyDescent="0.3">
      <c r="A258" s="9"/>
      <c r="B258" s="1"/>
      <c r="C258" s="1"/>
      <c r="D258" s="1"/>
      <c r="E258" s="68"/>
      <c r="F258" s="110"/>
      <c r="G258" s="287" t="s">
        <v>186</v>
      </c>
      <c r="H258" s="287"/>
      <c r="I258" s="287"/>
      <c r="J258" s="290">
        <v>150000</v>
      </c>
      <c r="K258" s="291"/>
      <c r="L258" s="345"/>
      <c r="M258" s="346"/>
    </row>
    <row r="259" spans="1:13" x14ac:dyDescent="0.25">
      <c r="A259" s="10"/>
      <c r="B259" s="11"/>
      <c r="C259" s="12"/>
      <c r="D259" s="12"/>
      <c r="E259" s="77"/>
      <c r="F259" s="122"/>
      <c r="G259" s="1"/>
      <c r="H259" s="1"/>
      <c r="I259" s="68"/>
      <c r="J259" s="68"/>
      <c r="K259" s="1"/>
      <c r="L259" s="12"/>
      <c r="M259" s="12"/>
    </row>
    <row r="260" spans="1:13" ht="15.75" x14ac:dyDescent="0.25">
      <c r="A260" s="9"/>
      <c r="B260" s="1"/>
      <c r="C260" s="1"/>
      <c r="D260" s="1"/>
      <c r="E260" s="68"/>
      <c r="F260" s="110"/>
      <c r="G260" s="12"/>
      <c r="H260" s="12"/>
      <c r="I260" s="77"/>
      <c r="J260" s="77"/>
      <c r="K260" s="12"/>
      <c r="L260" s="1"/>
      <c r="M260" s="1"/>
    </row>
    <row r="261" spans="1:13" ht="15.75" x14ac:dyDescent="0.25">
      <c r="A261" s="9"/>
      <c r="B261" s="1"/>
      <c r="C261" s="1"/>
      <c r="D261" s="1"/>
      <c r="E261" s="68"/>
      <c r="F261" s="110"/>
      <c r="G261" s="1"/>
      <c r="H261" s="1"/>
      <c r="I261" s="68"/>
      <c r="J261" s="68"/>
      <c r="K261" s="1"/>
      <c r="L261" s="1"/>
      <c r="M261" s="1"/>
    </row>
    <row r="262" spans="1:13" ht="15.75" x14ac:dyDescent="0.25">
      <c r="A262" s="9"/>
      <c r="B262" s="1"/>
      <c r="C262" s="1"/>
      <c r="D262" s="1"/>
      <c r="E262" s="68"/>
      <c r="F262" s="110"/>
      <c r="G262" s="1"/>
      <c r="H262" s="1"/>
      <c r="I262" s="68"/>
      <c r="J262" s="68"/>
      <c r="K262" s="1"/>
      <c r="L262" s="1"/>
      <c r="M262" s="1"/>
    </row>
    <row r="263" spans="1:13" x14ac:dyDescent="0.25">
      <c r="E263"/>
      <c r="F263" s="123"/>
      <c r="I263"/>
      <c r="J263"/>
    </row>
    <row r="264" spans="1:13" x14ac:dyDescent="0.25">
      <c r="E264"/>
      <c r="F264" s="123"/>
      <c r="I264"/>
      <c r="J264"/>
    </row>
    <row r="265" spans="1:13" ht="15.75" customHeight="1" x14ac:dyDescent="0.25">
      <c r="E265"/>
      <c r="F265" s="123"/>
      <c r="I265"/>
      <c r="J265"/>
    </row>
    <row r="266" spans="1:13" x14ac:dyDescent="0.25">
      <c r="E266"/>
      <c r="F266" s="123"/>
      <c r="I266"/>
      <c r="J266"/>
    </row>
    <row r="267" spans="1:13" x14ac:dyDescent="0.25">
      <c r="E267"/>
      <c r="F267" s="123"/>
      <c r="I267"/>
      <c r="J267"/>
    </row>
    <row r="268" spans="1:13" x14ac:dyDescent="0.25">
      <c r="E268"/>
      <c r="F268" s="123"/>
      <c r="I268"/>
      <c r="J268"/>
    </row>
    <row r="269" spans="1:13" x14ac:dyDescent="0.25">
      <c r="E269"/>
      <c r="F269" s="123"/>
      <c r="I269"/>
      <c r="J269"/>
    </row>
    <row r="270" spans="1:13" x14ac:dyDescent="0.25">
      <c r="E270"/>
      <c r="F270" s="123"/>
      <c r="I270"/>
      <c r="J270"/>
    </row>
    <row r="271" spans="1:13" x14ac:dyDescent="0.25">
      <c r="C271" s="305"/>
      <c r="D271" s="305"/>
      <c r="E271" s="305"/>
      <c r="F271" s="305"/>
      <c r="I271"/>
      <c r="J271"/>
    </row>
    <row r="272" spans="1:13" x14ac:dyDescent="0.25">
      <c r="A272" s="305"/>
      <c r="B272" s="305"/>
      <c r="C272" s="305"/>
      <c r="D272" s="305"/>
      <c r="E272" s="305"/>
      <c r="F272" s="305"/>
      <c r="I272"/>
      <c r="J272"/>
    </row>
    <row r="273" spans="1:13" x14ac:dyDescent="0.25">
      <c r="A273" s="305"/>
      <c r="B273" s="305"/>
      <c r="C273" s="305"/>
      <c r="D273" s="305"/>
      <c r="E273" s="305"/>
      <c r="F273" s="305"/>
      <c r="I273"/>
      <c r="J273"/>
    </row>
    <row r="274" spans="1:13" x14ac:dyDescent="0.25">
      <c r="A274" s="305"/>
      <c r="B274" s="305"/>
      <c r="C274" s="305"/>
      <c r="D274" s="305"/>
      <c r="E274" s="305"/>
      <c r="F274" s="305"/>
      <c r="I274"/>
      <c r="J274"/>
    </row>
    <row r="275" spans="1:13" x14ac:dyDescent="0.25">
      <c r="C275" s="305"/>
      <c r="D275" s="305"/>
      <c r="E275" s="305"/>
      <c r="F275" s="305"/>
      <c r="I275"/>
      <c r="J275"/>
    </row>
    <row r="276" spans="1:13" x14ac:dyDescent="0.25">
      <c r="C276" s="305"/>
      <c r="D276" s="305"/>
      <c r="E276" s="305"/>
      <c r="F276" s="305"/>
      <c r="I276"/>
      <c r="J276"/>
    </row>
    <row r="277" spans="1:13" x14ac:dyDescent="0.25">
      <c r="E277"/>
      <c r="F277" s="123"/>
      <c r="I277"/>
      <c r="J277"/>
    </row>
    <row r="278" spans="1:13" x14ac:dyDescent="0.25">
      <c r="E278"/>
      <c r="F278" s="123"/>
      <c r="I278"/>
      <c r="J278"/>
    </row>
    <row r="279" spans="1:13" x14ac:dyDescent="0.25">
      <c r="E279"/>
      <c r="F279" s="123"/>
      <c r="I279"/>
      <c r="J279"/>
    </row>
    <row r="280" spans="1:13" x14ac:dyDescent="0.25">
      <c r="E280"/>
      <c r="F280" s="123"/>
      <c r="I280"/>
      <c r="J280"/>
    </row>
    <row r="281" spans="1:13" x14ac:dyDescent="0.25">
      <c r="E281"/>
      <c r="F281" s="123"/>
      <c r="I281"/>
      <c r="J281"/>
    </row>
    <row r="282" spans="1:13" x14ac:dyDescent="0.25">
      <c r="A282" s="15"/>
      <c r="B282" s="15"/>
      <c r="C282" s="15"/>
      <c r="D282" s="15"/>
      <c r="E282" s="102"/>
      <c r="F282" s="124"/>
      <c r="G282" s="15"/>
      <c r="H282" s="15"/>
      <c r="I282" s="102"/>
      <c r="J282" s="104"/>
      <c r="K282" s="15"/>
      <c r="L282" s="15"/>
      <c r="M282" s="103"/>
    </row>
    <row r="283" spans="1:13" x14ac:dyDescent="0.25">
      <c r="A283" s="15"/>
      <c r="B283" s="15"/>
      <c r="C283" s="15"/>
      <c r="D283" s="15"/>
      <c r="E283" s="102"/>
      <c r="F283" s="124"/>
      <c r="G283" s="15"/>
      <c r="H283" s="15"/>
      <c r="I283" s="102"/>
      <c r="J283" s="104"/>
      <c r="K283" s="15"/>
      <c r="L283" s="15"/>
      <c r="M283" s="103"/>
    </row>
    <row r="284" spans="1:13" x14ac:dyDescent="0.25">
      <c r="A284" s="15"/>
      <c r="B284" s="15"/>
      <c r="C284" s="15"/>
      <c r="D284" s="15"/>
      <c r="E284" s="102"/>
      <c r="F284" s="124"/>
      <c r="G284" s="15"/>
      <c r="H284" s="15"/>
      <c r="I284" s="102"/>
      <c r="J284" s="104"/>
      <c r="K284" s="15"/>
      <c r="L284" s="15"/>
      <c r="M284" s="103"/>
    </row>
    <row r="285" spans="1:13" x14ac:dyDescent="0.25">
      <c r="A285" s="15"/>
      <c r="B285" s="15"/>
      <c r="C285" s="15"/>
      <c r="D285" s="15"/>
      <c r="E285" s="102"/>
      <c r="F285" s="124"/>
      <c r="G285" s="15"/>
      <c r="H285" s="15"/>
      <c r="I285" s="102"/>
      <c r="J285" s="104"/>
      <c r="K285" s="15"/>
      <c r="L285" s="15"/>
      <c r="M285" s="103"/>
    </row>
  </sheetData>
  <mergeCells count="60">
    <mergeCell ref="A1:M1"/>
    <mergeCell ref="A82:M82"/>
    <mergeCell ref="A274:B274"/>
    <mergeCell ref="A272:B272"/>
    <mergeCell ref="A273:B273"/>
    <mergeCell ref="A2:M2"/>
    <mergeCell ref="A143:M143"/>
    <mergeCell ref="A161:M161"/>
    <mergeCell ref="A157:M157"/>
    <mergeCell ref="A43:M43"/>
    <mergeCell ref="A177:M177"/>
    <mergeCell ref="A92:M92"/>
    <mergeCell ref="J252:K252"/>
    <mergeCell ref="G252:I252"/>
    <mergeCell ref="C276:F276"/>
    <mergeCell ref="C275:F275"/>
    <mergeCell ref="A233:M233"/>
    <mergeCell ref="A87:M87"/>
    <mergeCell ref="C273:F273"/>
    <mergeCell ref="A192:M192"/>
    <mergeCell ref="A198:M198"/>
    <mergeCell ref="C271:F271"/>
    <mergeCell ref="C272:F272"/>
    <mergeCell ref="A208:M208"/>
    <mergeCell ref="A219:M219"/>
    <mergeCell ref="A67:M67"/>
    <mergeCell ref="A130:M130"/>
    <mergeCell ref="A242:M242"/>
    <mergeCell ref="C274:F274"/>
    <mergeCell ref="G253:I253"/>
    <mergeCell ref="A20:M20"/>
    <mergeCell ref="L250:M250"/>
    <mergeCell ref="J250:K250"/>
    <mergeCell ref="A98:M98"/>
    <mergeCell ref="A120:M120"/>
    <mergeCell ref="A124:M124"/>
    <mergeCell ref="G249:M249"/>
    <mergeCell ref="G250:I250"/>
    <mergeCell ref="A74:M74"/>
    <mergeCell ref="G254:I254"/>
    <mergeCell ref="G255:I255"/>
    <mergeCell ref="A102:M102"/>
    <mergeCell ref="L253:M253"/>
    <mergeCell ref="L254:M254"/>
    <mergeCell ref="L255:M255"/>
    <mergeCell ref="G251:I251"/>
    <mergeCell ref="J251:K251"/>
    <mergeCell ref="J253:K253"/>
    <mergeCell ref="J254:K254"/>
    <mergeCell ref="J255:K255"/>
    <mergeCell ref="L251:M252"/>
    <mergeCell ref="G258:I258"/>
    <mergeCell ref="G257:I257"/>
    <mergeCell ref="L256:M256"/>
    <mergeCell ref="J256:K256"/>
    <mergeCell ref="J257:K257"/>
    <mergeCell ref="J258:K258"/>
    <mergeCell ref="L257:M257"/>
    <mergeCell ref="G256:I256"/>
    <mergeCell ref="L258:M258"/>
  </mergeCells>
  <pageMargins left="0.7" right="0.7" top="0.75" bottom="0.75" header="0.3" footer="0.3"/>
  <pageSetup paperSize="9" scale="64" fitToHeight="0" orientation="landscape" r:id="rId1"/>
  <headerFooter>
    <oddFooter>&amp;F&amp;RPage &amp;P</oddFooter>
  </headerFooter>
  <rowBreaks count="14" manualBreakCount="14">
    <brk id="19" max="12" man="1"/>
    <brk id="41" max="12" man="1"/>
    <brk id="59" max="12" man="1"/>
    <brk id="73" max="12" man="1"/>
    <brk id="86" max="12" man="1"/>
    <brk id="101" max="12" man="1"/>
    <brk id="122" max="12" man="1"/>
    <brk id="142" max="12" man="1"/>
    <brk id="159" max="12" man="1"/>
    <brk id="176" max="12" man="1"/>
    <brk id="196" max="12" man="1"/>
    <brk id="218" max="12" man="1"/>
    <brk id="232" max="12" man="1"/>
    <brk id="248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</dc:creator>
  <cp:lastModifiedBy>Clerk</cp:lastModifiedBy>
  <cp:lastPrinted>2017-12-07T15:51:51Z</cp:lastPrinted>
  <dcterms:created xsi:type="dcterms:W3CDTF">2014-01-08T12:50:47Z</dcterms:created>
  <dcterms:modified xsi:type="dcterms:W3CDTF">2017-12-07T16:19:30Z</dcterms:modified>
</cp:coreProperties>
</file>